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OFFICE-SERVER\file-base\ГОССп ЮР замдир\Договоры и счета\Конкурс сварщиков 2025\"/>
    </mc:Choice>
  </mc:AlternateContent>
  <workbookProtection workbookAlgorithmName="SHA-512" workbookHashValue="oTkBK6kPqqcKYKQjaYQUuoXOVawU1vw/4KhNWfnlx7DCU3XVlbWaPhNa+B/IY1JLyJT/BJPHVuHxwbI8xWEqdg==" workbookSaltValue="rnSpiNr5rn8mqZF0G927ng==" workbookSpinCount="100000" lockStructure="1"/>
  <bookViews>
    <workbookView xWindow="-120" yWindow="-120" windowWidth="29040" windowHeight="15840"/>
  </bookViews>
  <sheets>
    <sheet name="заявка" sheetId="1" r:id="rId1"/>
    <sheet name="pub_output=csv" sheetId="3" state="hidden" r:id="rId2"/>
    <sheet name="сервисный" sheetId="2" state="hidden" r:id="rId3"/>
  </sheets>
  <definedNames>
    <definedName name="_xlnm._FilterDatabase" localSheetId="2" hidden="1">сервисный!$C$4:$P$5</definedName>
    <definedName name="ExternalData_1" localSheetId="1" hidden="1">'pub_output=csv'!$A$1:$M$34</definedName>
    <definedName name="АЦСНК">сервисный!$P$6:INDEX(сервисный!$P$6:$P$53,MATCH("",сервисный!$P$6:$P$53,0)-1,0)</definedName>
    <definedName name="_xlnm.Print_Area" localSheetId="0">заявка!$C$1:$I$43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" l="1"/>
  <c r="R17" i="2" s="1"/>
  <c r="D17" i="2"/>
  <c r="Q17" i="2" s="1"/>
  <c r="A17" i="2"/>
  <c r="P17" i="2" s="1"/>
  <c r="E34" i="2"/>
  <c r="R34" i="2" s="1"/>
  <c r="D34" i="2"/>
  <c r="Q34" i="2" s="1"/>
  <c r="A34" i="2"/>
  <c r="P34" i="2" s="1"/>
  <c r="E33" i="2"/>
  <c r="R33" i="2" s="1"/>
  <c r="D33" i="2"/>
  <c r="Q33" i="2" s="1"/>
  <c r="A33" i="2"/>
  <c r="C33" i="2" s="1"/>
  <c r="E35" i="2"/>
  <c r="R35" i="2" s="1"/>
  <c r="D35" i="2"/>
  <c r="Q35" i="2" s="1"/>
  <c r="A35" i="2"/>
  <c r="P35" i="2" s="1"/>
  <c r="E8" i="2"/>
  <c r="R8" i="2" s="1"/>
  <c r="D8" i="2"/>
  <c r="Q8" i="2" s="1"/>
  <c r="A8" i="2"/>
  <c r="P8" i="2" s="1"/>
  <c r="E14" i="2"/>
  <c r="R14" i="2" s="1"/>
  <c r="D14" i="2"/>
  <c r="Q14" i="2" s="1"/>
  <c r="A14" i="2"/>
  <c r="P14" i="2" s="1"/>
  <c r="E9" i="2"/>
  <c r="R9" i="2" s="1"/>
  <c r="D9" i="2"/>
  <c r="Q9" i="2" s="1"/>
  <c r="A9" i="2"/>
  <c r="P9" i="2" s="1"/>
  <c r="E22" i="2"/>
  <c r="R22" i="2" s="1"/>
  <c r="D22" i="2"/>
  <c r="Q22" i="2" s="1"/>
  <c r="A22" i="2"/>
  <c r="P22" i="2" s="1"/>
  <c r="A31" i="2"/>
  <c r="C31" i="2" s="1"/>
  <c r="E31" i="2"/>
  <c r="R31" i="2" s="1"/>
  <c r="D31" i="2"/>
  <c r="B17" i="2" l="1"/>
  <c r="C17" i="2"/>
  <c r="B34" i="2"/>
  <c r="C34" i="2"/>
  <c r="B33" i="2"/>
  <c r="P33" i="2"/>
  <c r="B35" i="2"/>
  <c r="C35" i="2"/>
  <c r="B8" i="2"/>
  <c r="C8" i="2"/>
  <c r="B9" i="2"/>
  <c r="C9" i="2"/>
  <c r="B22" i="2"/>
  <c r="C22" i="2"/>
  <c r="B31" i="2"/>
  <c r="P31" i="2"/>
  <c r="L27" i="2" l="1"/>
  <c r="H27" i="2"/>
  <c r="G29" i="2" l="1"/>
  <c r="H29" i="2"/>
  <c r="I29" i="2"/>
  <c r="J29" i="2"/>
  <c r="K29" i="2"/>
  <c r="O29" i="2"/>
  <c r="G30" i="2"/>
  <c r="H30" i="2"/>
  <c r="I30" i="2"/>
  <c r="J30" i="2"/>
  <c r="K30" i="2"/>
  <c r="O30" i="2"/>
  <c r="G32" i="2"/>
  <c r="H32" i="2"/>
  <c r="I32" i="2"/>
  <c r="J32" i="2"/>
  <c r="K32" i="2"/>
  <c r="L32" i="2"/>
  <c r="O32" i="2"/>
  <c r="G36" i="2"/>
  <c r="H36" i="2"/>
  <c r="I36" i="2"/>
  <c r="J36" i="2"/>
  <c r="K36" i="2"/>
  <c r="O36" i="2"/>
  <c r="E28" i="2"/>
  <c r="E29" i="2"/>
  <c r="E30" i="2"/>
  <c r="E32" i="2"/>
  <c r="E36" i="2"/>
  <c r="D29" i="2"/>
  <c r="D30" i="2"/>
  <c r="D32" i="2"/>
  <c r="D36" i="2"/>
  <c r="A7" i="2"/>
  <c r="A10" i="2"/>
  <c r="A11" i="2"/>
  <c r="A12" i="2"/>
  <c r="A13" i="2"/>
  <c r="A15" i="2"/>
  <c r="A16" i="2"/>
  <c r="A18" i="2"/>
  <c r="A19" i="2"/>
  <c r="A20" i="2"/>
  <c r="A21" i="2"/>
  <c r="A23" i="2"/>
  <c r="A24" i="2"/>
  <c r="A25" i="2"/>
  <c r="A26" i="2"/>
  <c r="A27" i="2"/>
  <c r="A28" i="2"/>
  <c r="A29" i="2"/>
  <c r="A30" i="2"/>
  <c r="A32" i="2"/>
  <c r="A36" i="2"/>
  <c r="G6" i="2" l="1"/>
  <c r="S6" i="2" s="1"/>
  <c r="E6" i="2"/>
  <c r="R6" i="2" s="1"/>
  <c r="D6" i="2"/>
  <c r="Q6" i="2" s="1"/>
  <c r="G7" i="2"/>
  <c r="S7" i="2" s="1"/>
  <c r="H7" i="2"/>
  <c r="T7" i="2" s="1"/>
  <c r="I7" i="2"/>
  <c r="U7" i="2" s="1"/>
  <c r="J7" i="2"/>
  <c r="V7" i="2" s="1"/>
  <c r="K7" i="2"/>
  <c r="W7" i="2" s="1"/>
  <c r="M7" i="2"/>
  <c r="N7" i="2"/>
  <c r="AB7" i="2" s="1"/>
  <c r="O7" i="2"/>
  <c r="AC7" i="2" s="1"/>
  <c r="G10" i="2"/>
  <c r="S10" i="2" s="1"/>
  <c r="H10" i="2"/>
  <c r="T10" i="2" s="1"/>
  <c r="I10" i="2"/>
  <c r="U10" i="2" s="1"/>
  <c r="J10" i="2"/>
  <c r="K10" i="2"/>
  <c r="W10" i="2" s="1"/>
  <c r="M10" i="2"/>
  <c r="AA10" i="2" s="1"/>
  <c r="N10" i="2"/>
  <c r="AB10" i="2" s="1"/>
  <c r="O10" i="2"/>
  <c r="AC10" i="2" s="1"/>
  <c r="G11" i="2"/>
  <c r="S11" i="2" s="1"/>
  <c r="H11" i="2"/>
  <c r="T11" i="2" s="1"/>
  <c r="I11" i="2"/>
  <c r="U11" i="2" s="1"/>
  <c r="J11" i="2"/>
  <c r="V11" i="2" s="1"/>
  <c r="K11" i="2"/>
  <c r="W11" i="2" s="1"/>
  <c r="AB11" i="2"/>
  <c r="O11" i="2"/>
  <c r="AC11" i="2" s="1"/>
  <c r="G12" i="2"/>
  <c r="S12" i="2" s="1"/>
  <c r="H12" i="2"/>
  <c r="T12" i="2" s="1"/>
  <c r="I12" i="2"/>
  <c r="U12" i="2" s="1"/>
  <c r="J12" i="2"/>
  <c r="V12" i="2" s="1"/>
  <c r="K12" i="2"/>
  <c r="W12" i="2" s="1"/>
  <c r="L12" i="2"/>
  <c r="Z12" i="2" s="1"/>
  <c r="M12" i="2"/>
  <c r="AA12" i="2" s="1"/>
  <c r="N12" i="2"/>
  <c r="AB12" i="2" s="1"/>
  <c r="O12" i="2"/>
  <c r="AC12" i="2" s="1"/>
  <c r="G13" i="2"/>
  <c r="S13" i="2" s="1"/>
  <c r="T13" i="2"/>
  <c r="U13" i="2"/>
  <c r="J13" i="2"/>
  <c r="V13" i="2" s="1"/>
  <c r="K13" i="2"/>
  <c r="W13" i="2" s="1"/>
  <c r="M13" i="2"/>
  <c r="AA13" i="2" s="1"/>
  <c r="N13" i="2"/>
  <c r="AB13" i="2" s="1"/>
  <c r="O13" i="2"/>
  <c r="AC13" i="2" s="1"/>
  <c r="G15" i="2"/>
  <c r="S15" i="2" s="1"/>
  <c r="H15" i="2"/>
  <c r="T15" i="2" s="1"/>
  <c r="I15" i="2"/>
  <c r="U15" i="2" s="1"/>
  <c r="J15" i="2"/>
  <c r="V15" i="2" s="1"/>
  <c r="K15" i="2"/>
  <c r="W15" i="2" s="1"/>
  <c r="AB15" i="2"/>
  <c r="O15" i="2"/>
  <c r="AC15" i="2" s="1"/>
  <c r="G16" i="2"/>
  <c r="S16" i="2" s="1"/>
  <c r="H16" i="2"/>
  <c r="T16" i="2" s="1"/>
  <c r="I16" i="2"/>
  <c r="U16" i="2" s="1"/>
  <c r="J16" i="2"/>
  <c r="V16" i="2" s="1"/>
  <c r="K16" i="2"/>
  <c r="W16" i="2" s="1"/>
  <c r="AB16" i="2"/>
  <c r="O16" i="2"/>
  <c r="AC16" i="2" s="1"/>
  <c r="G18" i="2"/>
  <c r="S18" i="2" s="1"/>
  <c r="H18" i="2"/>
  <c r="T18" i="2" s="1"/>
  <c r="I18" i="2"/>
  <c r="U18" i="2" s="1"/>
  <c r="J18" i="2"/>
  <c r="V18" i="2" s="1"/>
  <c r="K18" i="2"/>
  <c r="W18" i="2" s="1"/>
  <c r="AB18" i="2"/>
  <c r="O18" i="2"/>
  <c r="AC18" i="2" s="1"/>
  <c r="G19" i="2"/>
  <c r="S19" i="2" s="1"/>
  <c r="H19" i="2"/>
  <c r="T19" i="2" s="1"/>
  <c r="I19" i="2"/>
  <c r="U19" i="2" s="1"/>
  <c r="J19" i="2"/>
  <c r="V19" i="2" s="1"/>
  <c r="K19" i="2"/>
  <c r="W19" i="2" s="1"/>
  <c r="AB19" i="2"/>
  <c r="O19" i="2"/>
  <c r="AC19" i="2" s="1"/>
  <c r="G20" i="2"/>
  <c r="S20" i="2" s="1"/>
  <c r="H20" i="2"/>
  <c r="T20" i="2" s="1"/>
  <c r="I20" i="2"/>
  <c r="U20" i="2" s="1"/>
  <c r="J20" i="2"/>
  <c r="V20" i="2" s="1"/>
  <c r="K20" i="2"/>
  <c r="W20" i="2" s="1"/>
  <c r="M20" i="2"/>
  <c r="AA20" i="2" s="1"/>
  <c r="N20" i="2"/>
  <c r="AB20" i="2" s="1"/>
  <c r="O20" i="2"/>
  <c r="AC20" i="2" s="1"/>
  <c r="G21" i="2"/>
  <c r="S21" i="2" s="1"/>
  <c r="H21" i="2"/>
  <c r="T21" i="2" s="1"/>
  <c r="I21" i="2"/>
  <c r="U21" i="2" s="1"/>
  <c r="J21" i="2"/>
  <c r="V21" i="2" s="1"/>
  <c r="K21" i="2"/>
  <c r="W21" i="2" s="1"/>
  <c r="L21" i="2"/>
  <c r="Z21" i="2" s="1"/>
  <c r="M21" i="2"/>
  <c r="AA21" i="2" s="1"/>
  <c r="N21" i="2"/>
  <c r="O21" i="2"/>
  <c r="AC21" i="2" s="1"/>
  <c r="G23" i="2"/>
  <c r="H23" i="2"/>
  <c r="T23" i="2" s="1"/>
  <c r="I23" i="2"/>
  <c r="U23" i="2" s="1"/>
  <c r="J23" i="2"/>
  <c r="V23" i="2" s="1"/>
  <c r="K23" i="2"/>
  <c r="W23" i="2" s="1"/>
  <c r="L23" i="2"/>
  <c r="Z23" i="2" s="1"/>
  <c r="M23" i="2"/>
  <c r="AA23" i="2" s="1"/>
  <c r="N23" i="2"/>
  <c r="AB23" i="2" s="1"/>
  <c r="O23" i="2"/>
  <c r="AC23" i="2" s="1"/>
  <c r="G24" i="2"/>
  <c r="S24" i="2" s="1"/>
  <c r="H24" i="2"/>
  <c r="T24" i="2" s="1"/>
  <c r="I24" i="2"/>
  <c r="U24" i="2" s="1"/>
  <c r="J24" i="2"/>
  <c r="V24" i="2" s="1"/>
  <c r="K24" i="2"/>
  <c r="W24" i="2" s="1"/>
  <c r="AB24" i="2"/>
  <c r="O24" i="2"/>
  <c r="AC24" i="2" s="1"/>
  <c r="G25" i="2"/>
  <c r="S25" i="2" s="1"/>
  <c r="H25" i="2"/>
  <c r="T25" i="2" s="1"/>
  <c r="I25" i="2"/>
  <c r="U25" i="2" s="1"/>
  <c r="J25" i="2"/>
  <c r="V25" i="2" s="1"/>
  <c r="K25" i="2"/>
  <c r="W25" i="2" s="1"/>
  <c r="M25" i="2"/>
  <c r="AA25" i="2" s="1"/>
  <c r="N25" i="2"/>
  <c r="AB25" i="2" s="1"/>
  <c r="O25" i="2"/>
  <c r="AC25" i="2" s="1"/>
  <c r="G26" i="2"/>
  <c r="S26" i="2" s="1"/>
  <c r="H26" i="2"/>
  <c r="T26" i="2" s="1"/>
  <c r="I26" i="2"/>
  <c r="U26" i="2" s="1"/>
  <c r="J26" i="2"/>
  <c r="V26" i="2" s="1"/>
  <c r="K26" i="2"/>
  <c r="W26" i="2" s="1"/>
  <c r="M26" i="2"/>
  <c r="AA26" i="2" s="1"/>
  <c r="N26" i="2"/>
  <c r="AB26" i="2" s="1"/>
  <c r="O26" i="2"/>
  <c r="AC26" i="2" s="1"/>
  <c r="G27" i="2"/>
  <c r="S27" i="2" s="1"/>
  <c r="T27" i="2"/>
  <c r="U27" i="2"/>
  <c r="J27" i="2"/>
  <c r="V27" i="2" s="1"/>
  <c r="K27" i="2"/>
  <c r="W27" i="2" s="1"/>
  <c r="AA27" i="2"/>
  <c r="AB27" i="2"/>
  <c r="O27" i="2"/>
  <c r="AC27" i="2" s="1"/>
  <c r="G28" i="2"/>
  <c r="S28" i="2" s="1"/>
  <c r="H28" i="2"/>
  <c r="T28" i="2" s="1"/>
  <c r="I28" i="2"/>
  <c r="U28" i="2" s="1"/>
  <c r="J28" i="2"/>
  <c r="V28" i="2" s="1"/>
  <c r="K28" i="2"/>
  <c r="W28" i="2" s="1"/>
  <c r="AB28" i="2"/>
  <c r="O28" i="2"/>
  <c r="AC28" i="2" s="1"/>
  <c r="S29" i="2"/>
  <c r="T29" i="2"/>
  <c r="U29" i="2"/>
  <c r="V29" i="2"/>
  <c r="W29" i="2"/>
  <c r="AC29" i="2"/>
  <c r="S30" i="2"/>
  <c r="T30" i="2"/>
  <c r="U30" i="2"/>
  <c r="V30" i="2"/>
  <c r="W30" i="2"/>
  <c r="AB30" i="2"/>
  <c r="AC30" i="2"/>
  <c r="S32" i="2"/>
  <c r="T32" i="2"/>
  <c r="U32" i="2"/>
  <c r="V32" i="2"/>
  <c r="W32" i="2"/>
  <c r="Z32" i="2"/>
  <c r="AB32" i="2"/>
  <c r="AC32" i="2"/>
  <c r="S36" i="2"/>
  <c r="T36" i="2"/>
  <c r="U36" i="2"/>
  <c r="V36" i="2"/>
  <c r="W36" i="2"/>
  <c r="AB36" i="2"/>
  <c r="AC36" i="2"/>
  <c r="G37" i="2"/>
  <c r="S37" i="2" s="1"/>
  <c r="H37" i="2"/>
  <c r="T37" i="2" s="1"/>
  <c r="I37" i="2"/>
  <c r="U37" i="2" s="1"/>
  <c r="J37" i="2"/>
  <c r="V37" i="2" s="1"/>
  <c r="K37" i="2"/>
  <c r="W37" i="2" s="1"/>
  <c r="L37" i="2"/>
  <c r="Z37" i="2" s="1"/>
  <c r="M37" i="2"/>
  <c r="AA37" i="2" s="1"/>
  <c r="N37" i="2"/>
  <c r="AB37" i="2" s="1"/>
  <c r="O37" i="2"/>
  <c r="AC37" i="2" s="1"/>
  <c r="G38" i="2"/>
  <c r="S38" i="2" s="1"/>
  <c r="H38" i="2"/>
  <c r="T38" i="2" s="1"/>
  <c r="I38" i="2"/>
  <c r="U38" i="2" s="1"/>
  <c r="J38" i="2"/>
  <c r="V38" i="2" s="1"/>
  <c r="K38" i="2"/>
  <c r="W38" i="2" s="1"/>
  <c r="L38" i="2"/>
  <c r="Z38" i="2" s="1"/>
  <c r="M38" i="2"/>
  <c r="AA38" i="2" s="1"/>
  <c r="N38" i="2"/>
  <c r="AB38" i="2" s="1"/>
  <c r="O38" i="2"/>
  <c r="AC38" i="2" s="1"/>
  <c r="G39" i="2"/>
  <c r="S39" i="2" s="1"/>
  <c r="H39" i="2"/>
  <c r="T39" i="2" s="1"/>
  <c r="I39" i="2"/>
  <c r="U39" i="2" s="1"/>
  <c r="J39" i="2"/>
  <c r="V39" i="2" s="1"/>
  <c r="K39" i="2"/>
  <c r="W39" i="2" s="1"/>
  <c r="L39" i="2"/>
  <c r="Z39" i="2" s="1"/>
  <c r="M39" i="2"/>
  <c r="AA39" i="2" s="1"/>
  <c r="N39" i="2"/>
  <c r="AB39" i="2" s="1"/>
  <c r="O39" i="2"/>
  <c r="AC39" i="2" s="1"/>
  <c r="G40" i="2"/>
  <c r="S40" i="2" s="1"/>
  <c r="H40" i="2"/>
  <c r="T40" i="2" s="1"/>
  <c r="I40" i="2"/>
  <c r="U40" i="2" s="1"/>
  <c r="J40" i="2"/>
  <c r="V40" i="2" s="1"/>
  <c r="K40" i="2"/>
  <c r="W40" i="2" s="1"/>
  <c r="L40" i="2"/>
  <c r="Z40" i="2" s="1"/>
  <c r="M40" i="2"/>
  <c r="AA40" i="2" s="1"/>
  <c r="N40" i="2"/>
  <c r="AB40" i="2" s="1"/>
  <c r="O40" i="2"/>
  <c r="AC40" i="2" s="1"/>
  <c r="G41" i="2"/>
  <c r="S41" i="2" s="1"/>
  <c r="H41" i="2"/>
  <c r="T41" i="2" s="1"/>
  <c r="I41" i="2"/>
  <c r="U41" i="2" s="1"/>
  <c r="J41" i="2"/>
  <c r="V41" i="2" s="1"/>
  <c r="K41" i="2"/>
  <c r="W41" i="2" s="1"/>
  <c r="L41" i="2"/>
  <c r="Z41" i="2" s="1"/>
  <c r="M41" i="2"/>
  <c r="AA41" i="2" s="1"/>
  <c r="N41" i="2"/>
  <c r="AB41" i="2" s="1"/>
  <c r="O41" i="2"/>
  <c r="AC41" i="2" s="1"/>
  <c r="G42" i="2"/>
  <c r="S42" i="2" s="1"/>
  <c r="H42" i="2"/>
  <c r="T42" i="2" s="1"/>
  <c r="I42" i="2"/>
  <c r="U42" i="2" s="1"/>
  <c r="J42" i="2"/>
  <c r="V42" i="2" s="1"/>
  <c r="K42" i="2"/>
  <c r="W42" i="2" s="1"/>
  <c r="L42" i="2"/>
  <c r="Z42" i="2" s="1"/>
  <c r="M42" i="2"/>
  <c r="AA42" i="2" s="1"/>
  <c r="N42" i="2"/>
  <c r="AB42" i="2" s="1"/>
  <c r="O42" i="2"/>
  <c r="AC42" i="2" s="1"/>
  <c r="G43" i="2"/>
  <c r="S43" i="2" s="1"/>
  <c r="H43" i="2"/>
  <c r="T43" i="2" s="1"/>
  <c r="I43" i="2"/>
  <c r="U43" i="2" s="1"/>
  <c r="J43" i="2"/>
  <c r="V43" i="2" s="1"/>
  <c r="K43" i="2"/>
  <c r="W43" i="2" s="1"/>
  <c r="L43" i="2"/>
  <c r="Z43" i="2" s="1"/>
  <c r="M43" i="2"/>
  <c r="AA43" i="2" s="1"/>
  <c r="N43" i="2"/>
  <c r="AB43" i="2" s="1"/>
  <c r="O43" i="2"/>
  <c r="AC43" i="2" s="1"/>
  <c r="G44" i="2"/>
  <c r="S44" i="2" s="1"/>
  <c r="H44" i="2"/>
  <c r="T44" i="2" s="1"/>
  <c r="I44" i="2"/>
  <c r="U44" i="2" s="1"/>
  <c r="J44" i="2"/>
  <c r="V44" i="2" s="1"/>
  <c r="K44" i="2"/>
  <c r="W44" i="2" s="1"/>
  <c r="L44" i="2"/>
  <c r="Z44" i="2" s="1"/>
  <c r="M44" i="2"/>
  <c r="AA44" i="2" s="1"/>
  <c r="N44" i="2"/>
  <c r="AB44" i="2" s="1"/>
  <c r="O44" i="2"/>
  <c r="AC44" i="2" s="1"/>
  <c r="G45" i="2"/>
  <c r="S45" i="2" s="1"/>
  <c r="H45" i="2"/>
  <c r="T45" i="2" s="1"/>
  <c r="I45" i="2"/>
  <c r="U45" i="2" s="1"/>
  <c r="J45" i="2"/>
  <c r="V45" i="2" s="1"/>
  <c r="K45" i="2"/>
  <c r="W45" i="2" s="1"/>
  <c r="L45" i="2"/>
  <c r="Z45" i="2" s="1"/>
  <c r="M45" i="2"/>
  <c r="AA45" i="2" s="1"/>
  <c r="N45" i="2"/>
  <c r="AB45" i="2" s="1"/>
  <c r="O45" i="2"/>
  <c r="AC45" i="2" s="1"/>
  <c r="G46" i="2"/>
  <c r="S46" i="2" s="1"/>
  <c r="H46" i="2"/>
  <c r="T46" i="2" s="1"/>
  <c r="I46" i="2"/>
  <c r="U46" i="2" s="1"/>
  <c r="J46" i="2"/>
  <c r="V46" i="2" s="1"/>
  <c r="K46" i="2"/>
  <c r="W46" i="2" s="1"/>
  <c r="L46" i="2"/>
  <c r="Z46" i="2" s="1"/>
  <c r="M46" i="2"/>
  <c r="AA46" i="2" s="1"/>
  <c r="N46" i="2"/>
  <c r="AB46" i="2" s="1"/>
  <c r="O46" i="2"/>
  <c r="AC46" i="2" s="1"/>
  <c r="G47" i="2"/>
  <c r="S47" i="2" s="1"/>
  <c r="H47" i="2"/>
  <c r="T47" i="2" s="1"/>
  <c r="I47" i="2"/>
  <c r="U47" i="2" s="1"/>
  <c r="J47" i="2"/>
  <c r="V47" i="2" s="1"/>
  <c r="K47" i="2"/>
  <c r="W47" i="2" s="1"/>
  <c r="L47" i="2"/>
  <c r="Z47" i="2" s="1"/>
  <c r="M47" i="2"/>
  <c r="AA47" i="2" s="1"/>
  <c r="N47" i="2"/>
  <c r="AB47" i="2" s="1"/>
  <c r="O47" i="2"/>
  <c r="AC47" i="2" s="1"/>
  <c r="G48" i="2"/>
  <c r="S48" i="2" s="1"/>
  <c r="H48" i="2"/>
  <c r="T48" i="2" s="1"/>
  <c r="I48" i="2"/>
  <c r="U48" i="2" s="1"/>
  <c r="J48" i="2"/>
  <c r="V48" i="2" s="1"/>
  <c r="K48" i="2"/>
  <c r="W48" i="2" s="1"/>
  <c r="L48" i="2"/>
  <c r="Z48" i="2" s="1"/>
  <c r="M48" i="2"/>
  <c r="AA48" i="2" s="1"/>
  <c r="N48" i="2"/>
  <c r="AB48" i="2" s="1"/>
  <c r="O48" i="2"/>
  <c r="AC48" i="2" s="1"/>
  <c r="G49" i="2"/>
  <c r="S49" i="2" s="1"/>
  <c r="H49" i="2"/>
  <c r="T49" i="2" s="1"/>
  <c r="I49" i="2"/>
  <c r="U49" i="2" s="1"/>
  <c r="J49" i="2"/>
  <c r="V49" i="2" s="1"/>
  <c r="K49" i="2"/>
  <c r="W49" i="2" s="1"/>
  <c r="L49" i="2"/>
  <c r="Z49" i="2" s="1"/>
  <c r="M49" i="2"/>
  <c r="AA49" i="2" s="1"/>
  <c r="N49" i="2"/>
  <c r="AB49" i="2" s="1"/>
  <c r="O49" i="2"/>
  <c r="AC49" i="2" s="1"/>
  <c r="G50" i="2"/>
  <c r="S50" i="2" s="1"/>
  <c r="H50" i="2"/>
  <c r="T50" i="2" s="1"/>
  <c r="I50" i="2"/>
  <c r="U50" i="2" s="1"/>
  <c r="J50" i="2"/>
  <c r="V50" i="2" s="1"/>
  <c r="K50" i="2"/>
  <c r="W50" i="2" s="1"/>
  <c r="L50" i="2"/>
  <c r="Z50" i="2" s="1"/>
  <c r="M50" i="2"/>
  <c r="AA50" i="2" s="1"/>
  <c r="N50" i="2"/>
  <c r="AB50" i="2" s="1"/>
  <c r="O50" i="2"/>
  <c r="AC50" i="2" s="1"/>
  <c r="G51" i="2"/>
  <c r="S51" i="2" s="1"/>
  <c r="H51" i="2"/>
  <c r="T51" i="2" s="1"/>
  <c r="I51" i="2"/>
  <c r="U51" i="2" s="1"/>
  <c r="J51" i="2"/>
  <c r="V51" i="2" s="1"/>
  <c r="K51" i="2"/>
  <c r="W51" i="2" s="1"/>
  <c r="L51" i="2"/>
  <c r="Z51" i="2" s="1"/>
  <c r="M51" i="2"/>
  <c r="AA51" i="2" s="1"/>
  <c r="N51" i="2"/>
  <c r="AB51" i="2" s="1"/>
  <c r="O51" i="2"/>
  <c r="AC51" i="2" s="1"/>
  <c r="AB6" i="2"/>
  <c r="O6" i="2"/>
  <c r="AC6" i="2" s="1"/>
  <c r="B7" i="2"/>
  <c r="D7" i="2"/>
  <c r="Q7" i="2" s="1"/>
  <c r="E7" i="2"/>
  <c r="R7" i="2" s="1"/>
  <c r="C10" i="2"/>
  <c r="D10" i="2"/>
  <c r="Q10" i="2" s="1"/>
  <c r="E10" i="2"/>
  <c r="R10" i="2" s="1"/>
  <c r="P11" i="2"/>
  <c r="D11" i="2"/>
  <c r="Q11" i="2" s="1"/>
  <c r="E11" i="2"/>
  <c r="R11" i="2" s="1"/>
  <c r="B12" i="2"/>
  <c r="D12" i="2"/>
  <c r="Q12" i="2" s="1"/>
  <c r="E12" i="2"/>
  <c r="R12" i="2" s="1"/>
  <c r="P13" i="2"/>
  <c r="D13" i="2"/>
  <c r="Q13" i="2" s="1"/>
  <c r="E13" i="2"/>
  <c r="R13" i="2" s="1"/>
  <c r="B15" i="2"/>
  <c r="D15" i="2"/>
  <c r="Q15" i="2" s="1"/>
  <c r="E15" i="2"/>
  <c r="R15" i="2" s="1"/>
  <c r="B16" i="2"/>
  <c r="D16" i="2"/>
  <c r="Q16" i="2" s="1"/>
  <c r="E16" i="2"/>
  <c r="R16" i="2" s="1"/>
  <c r="C18" i="2"/>
  <c r="D18" i="2"/>
  <c r="Q18" i="2" s="1"/>
  <c r="E18" i="2"/>
  <c r="R18" i="2" s="1"/>
  <c r="P19" i="2"/>
  <c r="D19" i="2"/>
  <c r="Q19" i="2" s="1"/>
  <c r="E19" i="2"/>
  <c r="R19" i="2" s="1"/>
  <c r="B20" i="2"/>
  <c r="D20" i="2"/>
  <c r="Q20" i="2" s="1"/>
  <c r="E20" i="2"/>
  <c r="R20" i="2" s="1"/>
  <c r="B21" i="2"/>
  <c r="D21" i="2"/>
  <c r="Q21" i="2" s="1"/>
  <c r="E21" i="2"/>
  <c r="R21" i="2" s="1"/>
  <c r="B23" i="2"/>
  <c r="D23" i="2"/>
  <c r="Q23" i="2" s="1"/>
  <c r="E23" i="2"/>
  <c r="R23" i="2" s="1"/>
  <c r="C24" i="2"/>
  <c r="D24" i="2"/>
  <c r="Q24" i="2" s="1"/>
  <c r="E24" i="2"/>
  <c r="R24" i="2" s="1"/>
  <c r="P25" i="2"/>
  <c r="D25" i="2"/>
  <c r="Q25" i="2" s="1"/>
  <c r="E25" i="2"/>
  <c r="R25" i="2" s="1"/>
  <c r="P26" i="2"/>
  <c r="D26" i="2"/>
  <c r="Q26" i="2" s="1"/>
  <c r="E26" i="2"/>
  <c r="R26" i="2" s="1"/>
  <c r="B27" i="2"/>
  <c r="D27" i="2"/>
  <c r="Q27" i="2" s="1"/>
  <c r="E27" i="2"/>
  <c r="R27" i="2" s="1"/>
  <c r="B28" i="2"/>
  <c r="D28" i="2"/>
  <c r="Q28" i="2" s="1"/>
  <c r="R28" i="2"/>
  <c r="B29" i="2"/>
  <c r="Q29" i="2"/>
  <c r="R29" i="2"/>
  <c r="B30" i="2"/>
  <c r="Q30" i="2"/>
  <c r="R30" i="2"/>
  <c r="B32" i="2"/>
  <c r="Q32" i="2"/>
  <c r="R32" i="2"/>
  <c r="B36" i="2"/>
  <c r="Q36" i="2"/>
  <c r="R36" i="2"/>
  <c r="A37" i="2"/>
  <c r="C37" i="2" s="1"/>
  <c r="D37" i="2"/>
  <c r="Q37" i="2" s="1"/>
  <c r="E37" i="2"/>
  <c r="R37" i="2" s="1"/>
  <c r="A38" i="2"/>
  <c r="P38" i="2" s="1"/>
  <c r="D38" i="2"/>
  <c r="Q38" i="2" s="1"/>
  <c r="E38" i="2"/>
  <c r="R38" i="2" s="1"/>
  <c r="A39" i="2"/>
  <c r="B39" i="2" s="1"/>
  <c r="D39" i="2"/>
  <c r="Q39" i="2" s="1"/>
  <c r="E39" i="2"/>
  <c r="R39" i="2" s="1"/>
  <c r="A40" i="2"/>
  <c r="P40" i="2" s="1"/>
  <c r="D40" i="2"/>
  <c r="Q40" i="2" s="1"/>
  <c r="E40" i="2"/>
  <c r="R40" i="2" s="1"/>
  <c r="A41" i="2"/>
  <c r="B41" i="2" s="1"/>
  <c r="D41" i="2"/>
  <c r="Q41" i="2" s="1"/>
  <c r="E41" i="2"/>
  <c r="R41" i="2" s="1"/>
  <c r="A42" i="2"/>
  <c r="B42" i="2" s="1"/>
  <c r="D42" i="2"/>
  <c r="Q42" i="2" s="1"/>
  <c r="E42" i="2"/>
  <c r="R42" i="2" s="1"/>
  <c r="A43" i="2"/>
  <c r="C43" i="2" s="1"/>
  <c r="D43" i="2"/>
  <c r="Q43" i="2" s="1"/>
  <c r="E43" i="2"/>
  <c r="R43" i="2" s="1"/>
  <c r="A44" i="2"/>
  <c r="P44" i="2" s="1"/>
  <c r="D44" i="2"/>
  <c r="Q44" i="2" s="1"/>
  <c r="E44" i="2"/>
  <c r="R44" i="2" s="1"/>
  <c r="A45" i="2"/>
  <c r="B45" i="2" s="1"/>
  <c r="D45" i="2"/>
  <c r="Q45" i="2" s="1"/>
  <c r="E45" i="2"/>
  <c r="R45" i="2" s="1"/>
  <c r="A46" i="2"/>
  <c r="P46" i="2" s="1"/>
  <c r="D46" i="2"/>
  <c r="Q46" i="2" s="1"/>
  <c r="E46" i="2"/>
  <c r="R46" i="2" s="1"/>
  <c r="A47" i="2"/>
  <c r="B47" i="2" s="1"/>
  <c r="D47" i="2"/>
  <c r="Q47" i="2" s="1"/>
  <c r="E47" i="2"/>
  <c r="R47" i="2" s="1"/>
  <c r="A48" i="2"/>
  <c r="B48" i="2" s="1"/>
  <c r="D48" i="2"/>
  <c r="Q48" i="2" s="1"/>
  <c r="E48" i="2"/>
  <c r="R48" i="2" s="1"/>
  <c r="A49" i="2"/>
  <c r="C49" i="2" s="1"/>
  <c r="D49" i="2"/>
  <c r="Q49" i="2" s="1"/>
  <c r="E49" i="2"/>
  <c r="R49" i="2" s="1"/>
  <c r="A50" i="2"/>
  <c r="P50" i="2" s="1"/>
  <c r="D50" i="2"/>
  <c r="Q50" i="2" s="1"/>
  <c r="E50" i="2"/>
  <c r="R50" i="2" s="1"/>
  <c r="A51" i="2"/>
  <c r="B51" i="2" s="1"/>
  <c r="D51" i="2"/>
  <c r="Q51" i="2" s="1"/>
  <c r="E51" i="2"/>
  <c r="R51" i="2" s="1"/>
  <c r="H6" i="2"/>
  <c r="T6" i="2" s="1"/>
  <c r="U6" i="2"/>
  <c r="J6" i="2"/>
  <c r="V6" i="2" s="1"/>
  <c r="K6" i="2"/>
  <c r="W6" i="2" s="1"/>
  <c r="A6" i="2"/>
  <c r="B6" i="2" s="1"/>
  <c r="C46" i="2" l="1"/>
  <c r="C51" i="2"/>
  <c r="P32" i="2"/>
  <c r="B38" i="2"/>
  <c r="P43" i="2"/>
  <c r="B43" i="2"/>
  <c r="B50" i="2"/>
  <c r="C45" i="2"/>
  <c r="C40" i="2"/>
  <c r="B37" i="2"/>
  <c r="P41" i="2"/>
  <c r="P37" i="2"/>
  <c r="P49" i="2"/>
  <c r="B49" i="2"/>
  <c r="B44" i="2"/>
  <c r="C39" i="2"/>
  <c r="P47" i="2"/>
  <c r="P48" i="2"/>
  <c r="P42" i="2"/>
  <c r="P36" i="2"/>
  <c r="B46" i="2"/>
  <c r="B40" i="2"/>
  <c r="AD36" i="2"/>
  <c r="P51" i="2"/>
  <c r="P45" i="2"/>
  <c r="P39" i="2"/>
  <c r="C50" i="2"/>
  <c r="C44" i="2"/>
  <c r="C38" i="2"/>
  <c r="C26" i="2"/>
  <c r="B26" i="2"/>
  <c r="B13" i="2"/>
  <c r="C13" i="2"/>
  <c r="B19" i="2"/>
  <c r="C30" i="2"/>
  <c r="C25" i="2"/>
  <c r="B25" i="2"/>
  <c r="B18" i="2"/>
  <c r="B10" i="2"/>
  <c r="C11" i="2"/>
  <c r="B11" i="2"/>
  <c r="C19" i="2"/>
  <c r="P27" i="2"/>
  <c r="P7" i="2"/>
  <c r="P16" i="2"/>
  <c r="C15" i="2"/>
  <c r="P15" i="2"/>
  <c r="P28" i="2"/>
  <c r="P21" i="2"/>
  <c r="C27" i="2"/>
  <c r="C20" i="2"/>
  <c r="P30" i="2"/>
  <c r="P20" i="2"/>
  <c r="AD10" i="2"/>
  <c r="P6" i="2"/>
  <c r="C6" i="2"/>
  <c r="P24" i="2"/>
  <c r="P18" i="2"/>
  <c r="P10" i="2"/>
  <c r="B24" i="2"/>
  <c r="P29" i="2"/>
  <c r="P23" i="2"/>
  <c r="P12" i="2"/>
  <c r="AD15" i="2"/>
  <c r="AD30" i="2"/>
  <c r="AD45" i="2"/>
  <c r="AD39" i="2"/>
  <c r="AD29" i="2"/>
  <c r="AD23" i="2"/>
  <c r="AD47" i="2"/>
  <c r="AD41" i="2"/>
  <c r="AD32" i="2"/>
  <c r="AD18" i="2"/>
  <c r="AD7" i="2"/>
  <c r="AD12" i="2"/>
  <c r="AD28" i="2"/>
  <c r="AD27" i="2"/>
  <c r="AD21" i="2"/>
  <c r="AD20" i="2"/>
  <c r="AD11" i="2"/>
  <c r="AD48" i="2"/>
  <c r="AD37" i="2"/>
  <c r="AD19" i="2"/>
  <c r="AD46" i="2"/>
  <c r="AD44" i="2"/>
  <c r="AD40" i="2"/>
  <c r="AD38" i="2"/>
  <c r="AD16" i="2"/>
  <c r="AD43" i="2"/>
  <c r="AD13" i="2"/>
  <c r="AD49" i="2"/>
  <c r="AD26" i="2"/>
  <c r="AD42" i="2"/>
  <c r="AD25" i="2"/>
  <c r="AD24" i="2"/>
  <c r="AD6" i="2"/>
  <c r="C16" i="2"/>
  <c r="C7" i="2"/>
  <c r="C47" i="2"/>
  <c r="C41" i="2"/>
  <c r="C32" i="2"/>
  <c r="C28" i="2"/>
  <c r="C21" i="2"/>
  <c r="C48" i="2"/>
  <c r="C42" i="2"/>
  <c r="C36" i="2"/>
  <c r="C29" i="2"/>
  <c r="C23" i="2"/>
  <c r="C12" i="2"/>
  <c r="C27" i="1" l="1"/>
  <c r="F27" i="1"/>
  <c r="C28" i="1"/>
  <c r="F28" i="1"/>
  <c r="D4" i="1"/>
  <c r="F29" i="1"/>
  <c r="C29" i="1"/>
  <c r="D5" i="1"/>
  <c r="L28" i="1" l="1"/>
  <c r="L27" i="1"/>
  <c r="L29" i="1" l="1"/>
</calcChain>
</file>

<file path=xl/connections.xml><?xml version="1.0" encoding="utf-8"?>
<connections xmlns="http://schemas.openxmlformats.org/spreadsheetml/2006/main">
  <connection id="1" keepAlive="1" name="Запрос — pub?output=csv" description="Соединение с запросом &quot;pub?output=csv&quot; в книге." type="5" refreshedVersion="7" background="1" saveData="1">
    <dbPr connection="Provider=Microsoft.Mashup.OleDb.1;Data Source=$Workbook$;Location=&quot;pub?output=csv&quot;;Extended Properties=&quot;&quot;" command="SELECT * FROM [pub?output=csv]"/>
  </connection>
</connections>
</file>

<file path=xl/sharedStrings.xml><?xml version="1.0" encoding="utf-8"?>
<sst xmlns="http://schemas.openxmlformats.org/spreadsheetml/2006/main" count="296" uniqueCount="157">
  <si>
    <t>Наименование организации</t>
  </si>
  <si>
    <t>Руководитель</t>
  </si>
  <si>
    <t>,</t>
  </si>
  <si>
    <t>действующий на основании:</t>
  </si>
  <si>
    <t>ИНН</t>
  </si>
  <si>
    <t>ФИО</t>
  </si>
  <si>
    <t>должность</t>
  </si>
  <si>
    <t>Контактное лицо (по вопросам участия в Конкурсе)</t>
  </si>
  <si>
    <t>телефон</t>
  </si>
  <si>
    <t>e-mail</t>
  </si>
  <si>
    <t xml:space="preserve">     Настоящим прошу зарегистрировать специалиста:</t>
  </si>
  <si>
    <t>Руководитель организации</t>
  </si>
  <si>
    <t xml:space="preserve">И.О. Фамилия </t>
  </si>
  <si>
    <t>МП</t>
  </si>
  <si>
    <t>ФИО (полностью)</t>
  </si>
  <si>
    <t>размещенного на сайте ronktd.ru)</t>
  </si>
  <si>
    <t>РК</t>
  </si>
  <si>
    <t>МК</t>
  </si>
  <si>
    <t>ПВК</t>
  </si>
  <si>
    <t>Наименование центра СНК ОПО РОНКТД</t>
  </si>
  <si>
    <t>Город</t>
  </si>
  <si>
    <t>Телефон, e-mail</t>
  </si>
  <si>
    <t>Сроки проведения</t>
  </si>
  <si>
    <t>сроки проведения:</t>
  </si>
  <si>
    <t>контакты:</t>
  </si>
  <si>
    <t>город (организация):</t>
  </si>
  <si>
    <t>ВИК+УК</t>
  </si>
  <si>
    <t>ВИК+РК</t>
  </si>
  <si>
    <t>ВИК+УК+РК</t>
  </si>
  <si>
    <t>ВИК+МК+ПВК</t>
  </si>
  <si>
    <t>Номинации</t>
  </si>
  <si>
    <t xml:space="preserve"> </t>
  </si>
  <si>
    <t/>
  </si>
  <si>
    <t>* оформляется отдельно для каждого участника</t>
  </si>
  <si>
    <t>1</t>
  </si>
  <si>
    <t>Column1</t>
  </si>
  <si>
    <t>Column2</t>
  </si>
  <si>
    <t>Column3</t>
  </si>
  <si>
    <t>Column4</t>
  </si>
  <si>
    <t>Column5</t>
  </si>
  <si>
    <t>Column6</t>
  </si>
  <si>
    <t>Column7</t>
  </si>
  <si>
    <t>Column10</t>
  </si>
  <si>
    <t>Column12</t>
  </si>
  <si>
    <t>Column13</t>
  </si>
  <si>
    <t>Город (АЦ)</t>
  </si>
  <si>
    <t>срок</t>
  </si>
  <si>
    <t>контакты</t>
  </si>
  <si>
    <t>Архангельск (ООО «НАКС Архангельск»)</t>
  </si>
  <si>
    <t>+7 (8182) 60-89-39 
 naksarh@mail.ru</t>
  </si>
  <si>
    <t>Барнаул (ООО «ГАЦ АР НАКС»)</t>
  </si>
  <si>
    <t>Волгоград (ООО «НВЦ «Сварка»)</t>
  </si>
  <si>
    <t>Вологда (АНО «ВРАЦ»)</t>
  </si>
  <si>
    <t>+7 (8172) 27-23-03 
 vikulov@vologda.ru</t>
  </si>
  <si>
    <t>Кемерово (ООО «КЦСК»)</t>
  </si>
  <si>
    <t>Красноярск (ООО «ГАЦ-ССР»)</t>
  </si>
  <si>
    <t>Нижний Новгород (ООО «ГАЦ ВВР»)</t>
  </si>
  <si>
    <t>+7 (831) 216-43-89 
 info@gacvvr.ru</t>
  </si>
  <si>
    <t>Новосибирск (ООО «Аттестационный центр «Сварка»)</t>
  </si>
  <si>
    <t>+7 (383) 363-00-27 
 svarka@ac-svarka.ru</t>
  </si>
  <si>
    <t>Оренбург (ООО «НАКС-ПФО»)</t>
  </si>
  <si>
    <t>Пенза (ООО «НАКС-Пенза»)</t>
  </si>
  <si>
    <t>Пермь (ЗАО «ЗУАЦ»)</t>
  </si>
  <si>
    <t>Ростов-на-Дону (ООО «ГОССп ЮР»)</t>
  </si>
  <si>
    <t>+7 (863) 333-01-23 
 gac-ur@yandex.ru</t>
  </si>
  <si>
    <t>Санкт-Петербург (ООО «СЗ АНТЦ «Энергомонтаж»)</t>
  </si>
  <si>
    <t>+7 (812) 245-69-64 
 mail@antcszem.ru</t>
  </si>
  <si>
    <t>+7 (8342) 23-35-81 
 smtksaransk@naks.ru</t>
  </si>
  <si>
    <t>Саратов (ООО «НАКС-Саратов»)</t>
  </si>
  <si>
    <t>Тверь (ООО «НАКС-ТВЕРЬ»)</t>
  </si>
  <si>
    <t>Тольятти (ООО «ССДЦ «Дельта»)</t>
  </si>
  <si>
    <t>Челябинск (ООО «ЦПС «Сварка и Контроль»)</t>
  </si>
  <si>
    <t>+7 (351) 729-94-20 
 centr@svarka74.ru</t>
  </si>
  <si>
    <t>Саранск (ООО «Центр СМТК»)</t>
  </si>
  <si>
    <t>Приложения:</t>
  </si>
  <si>
    <t>Данные об организации, направляющей специалиста на Конкурс:</t>
  </si>
  <si>
    <t>+7 (391) 230-06-93 
gacssr@naks.ru</t>
  </si>
  <si>
    <t>+7 (3532) 30-60-09 
 orenburg@naks.ru</t>
  </si>
  <si>
    <t>+7 (8482) 55-57-42 
 ssdc-delta@yandex.ru</t>
  </si>
  <si>
    <t>подпись, дата</t>
  </si>
  <si>
    <t xml:space="preserve"> +7 (3842) 45-27-54 
 acnk@kcsk.group </t>
  </si>
  <si>
    <t>+7 (495) 532-77-22 
infotver@naks.ru</t>
  </si>
  <si>
    <t>18.03-21.03.2025</t>
  </si>
  <si>
    <t>25.03-27.03.2025</t>
  </si>
  <si>
    <t>Столбец3</t>
  </si>
  <si>
    <t>Column8</t>
  </si>
  <si>
    <t>Column9</t>
  </si>
  <si>
    <t>НИ</t>
  </si>
  <si>
    <t>РД</t>
  </si>
  <si>
    <t>РАД</t>
  </si>
  <si>
    <t>+7 (4872) 56-81-26 tula@naks.ru</t>
  </si>
  <si>
    <t>21.04-25.04.2025</t>
  </si>
  <si>
    <t>02.06-06.06.2025</t>
  </si>
  <si>
    <t>ЗАЯВКА* НА УЧАСТИЕ В РЕГИОНАЛЬНОМ ЭТАПЕ ВСЕРОССИЙСКОГО КОНКУРСА</t>
  </si>
  <si>
    <r>
      <t xml:space="preserve">ПРОФЕССИОНАЛЬНОГО МАСТЕРСТВА НАКС </t>
    </r>
    <r>
      <rPr>
        <b/>
        <sz val="11"/>
        <color theme="1"/>
        <rFont val="Calibri"/>
        <family val="2"/>
        <charset val="204"/>
      </rPr>
      <t>«ЛУЧШИЙ СВАРЩИК РОССИИ» 2025</t>
    </r>
  </si>
  <si>
    <t xml:space="preserve">в качестве участника Конкурса  в номинации (выбрать одну): </t>
  </si>
  <si>
    <t>1) Согласие участника на обработку персональных данных (форма согласия на обработку персональных данных приведена на интернет-странице конкурса);</t>
  </si>
  <si>
    <t>2) Согласие на обработку персональных данных, разрешенных субъектом персональных данных для распространения (форма согласия на обработку персональных данных, разрешенных субъектом персональных данных для распространения приведена на интернет-странице конкурса);</t>
  </si>
  <si>
    <t>3) Документ о квалификации (удостоверение, и/или документ об образовании, и/или свидетельство о квалификации);</t>
  </si>
  <si>
    <t>4) Справка об общем стаже работы по сварке (выписка из трудовой книжки);</t>
  </si>
  <si>
    <t>5) Заключение медицинской комиссии об отсутствии противопоказаний к работе сварщиком в соответствии с приказом Минздрава России от 28.01.2021г. № 29н.;</t>
  </si>
  <si>
    <t>6) Документ, подтверждающий прохождение проверки знаний по электробезопасности (не ниже 2 группы по электробезопасности);</t>
  </si>
  <si>
    <t xml:space="preserve">7) Документ, подтверждающий обучение требованиям охраны труда по программе «Обучение безопасным методам и приемам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рисков» в соответствии с Постановлением Правительства РФ от 24.12.2021 г. № 2464 «О порядке обучения по охране труда и проверки знания требований охраны труда» (в соответствии с заявленной номинацией). </t>
  </si>
  <si>
    <t>27.05-29.05.2025</t>
  </si>
  <si>
    <t>14.10-16.10.2025</t>
  </si>
  <si>
    <t>21.05-23.05.2025</t>
  </si>
  <si>
    <t>23.04-25.04.2025</t>
  </si>
  <si>
    <t>07.10-09.10.2025</t>
  </si>
  <si>
    <t>04.09-05.09.2025</t>
  </si>
  <si>
    <t>21.10-22.10.2025</t>
  </si>
  <si>
    <t>Ульяновск (ООО «НАКС-Симбирск»)</t>
  </si>
  <si>
    <t>+7 (927) 175-43-36 naks-simbirsk@yandex.ru</t>
  </si>
  <si>
    <t>23.09-26.09.2025</t>
  </si>
  <si>
    <t>+7 (342) 206-05-71 naksperm@naks.ru</t>
  </si>
  <si>
    <t>21.04-23.04.2025</t>
  </si>
  <si>
    <t>22.09-26.09.2025</t>
  </si>
  <si>
    <t>Санкт-Петербург (ООО «РСЗ МАЦ»)</t>
  </si>
  <si>
    <t>03.06-06.06.2025</t>
  </si>
  <si>
    <t>+7 (812) 600-60-60 info@rszmas.ru</t>
  </si>
  <si>
    <t>15.04-17.04.2024</t>
  </si>
  <si>
    <t>+7 (8452) 39-96-88 saratov@naks.ru</t>
  </si>
  <si>
    <t>+7 (8442) 73-91-56 volga-weld@yandex.ru</t>
  </si>
  <si>
    <t>+7 (3852) 22-65-22 ar_gac@mail.ru</t>
  </si>
  <si>
    <t>+7 (8412) 20-37-40 penza@naks.ru</t>
  </si>
  <si>
    <t>Сургут (АЦ «НАКС - Западная Сибирь»)</t>
  </si>
  <si>
    <t>25.03-28.03.2025</t>
  </si>
  <si>
    <t>+7 (3462) 95-08-03 sur3ac@mail.ru</t>
  </si>
  <si>
    <t>22.10-24.10.2025</t>
  </si>
  <si>
    <t>02.10-03.10.2025</t>
  </si>
  <si>
    <t>Тула (ООО «АЦ ПРОМЭКСПЕРТ»)</t>
  </si>
  <si>
    <t>20.05-23.05.2025</t>
  </si>
  <si>
    <t>+7 (347) 246-87-26 gac_rb@ufamail.ru</t>
  </si>
  <si>
    <t>Уфа (ООО «ГАЦ РБ»)</t>
  </si>
  <si>
    <t>Ярославль (ООО «НАКС-Ярославль»)</t>
  </si>
  <si>
    <t>+7 (4852) 59-41-19 Svarka@NAKS-Yaroslavl.ru</t>
  </si>
  <si>
    <t>Владимир (ООО «ТехкранТест»)</t>
  </si>
  <si>
    <t>22.04-24.04.2025</t>
  </si>
  <si>
    <t>+7 (4922) 33-54-09 gac@tke.ru</t>
  </si>
  <si>
    <t>Нижнекамск (ООО «НАКС-Казань»)</t>
  </si>
  <si>
    <t>+7 (843) 236-57-41 acsp116@mail.ru</t>
  </si>
  <si>
    <t>Великий Новгород (ООО «НАКС Великий Новгород»)</t>
  </si>
  <si>
    <t>26.05-30.05.2025</t>
  </si>
  <si>
    <t>+7 (8162) 78-77-20 
info@naks-vnovgorod.ru</t>
  </si>
  <si>
    <t>Якутск (ООО «Якутский центр сварки»)</t>
  </si>
  <si>
    <t>10.06-20.06.2025</t>
  </si>
  <si>
    <t>+7 (4112) 24-07-17 
vsr4ac@naks.ru</t>
  </si>
  <si>
    <t>Хабаровск (ООО АЦ «НАКС-Хабаровск»)</t>
  </si>
  <si>
    <t>19.05-21.05.2025</t>
  </si>
  <si>
    <t>+7 (4212) 93-43-05 naks.habarovsk@gmail.com</t>
  </si>
  <si>
    <t>Южно-Сахалинск (ООО АЦ «ОСТРОВНОЙ»)</t>
  </si>
  <si>
    <t>29.09-30.09.2025</t>
  </si>
  <si>
    <t>+7 (4242) 46-61-29 tor_1ac@mail.ru</t>
  </si>
  <si>
    <t>28.04-30.04.2025</t>
  </si>
  <si>
    <t>Новый Уренгой (ООО «АЦ «НАКС-Ямал»)</t>
  </si>
  <si>
    <t>+7 (3494) 93-80-55 naks-yamal@mail.ru</t>
  </si>
  <si>
    <t>Руководителю организации, ответственной за проведение регионального этапа Конкурса</t>
  </si>
  <si>
    <t xml:space="preserve">       Подписанием настоящей заявки подтверждаю, что указанный в настоящей заявке участник Конкурса ознакомлен с Положением о Конкурсе и иной официально опубликованной конкурсной документацией, размещенной на интернет-странице: https://naks.ru/competitions/comp-details/luchshij-svarshik-2025,  которые являются обязательными для участника Конкурса.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</si>
</sst>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8"/>
      <color theme="0" tint="-0.3499862666707357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wrapText="1"/>
    </xf>
    <xf numFmtId="0" fontId="8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>
      <alignment wrapText="1"/>
    </xf>
    <xf numFmtId="0" fontId="4" fillId="2" borderId="0" xfId="0" applyFont="1" applyFill="1" applyProtection="1">
      <protection locked="0"/>
    </xf>
    <xf numFmtId="0" fontId="10" fillId="0" borderId="0" xfId="1"/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Alignment="1">
      <alignment horizontal="justify" wrapText="1"/>
    </xf>
    <xf numFmtId="49" fontId="0" fillId="0" borderId="7" xfId="0" applyNumberFormat="1" applyFont="1" applyBorder="1"/>
    <xf numFmtId="49" fontId="0" fillId="0" borderId="0" xfId="0" applyNumberFormat="1" applyAlignment="1">
      <alignment wrapText="1"/>
    </xf>
    <xf numFmtId="0" fontId="0" fillId="0" borderId="0" xfId="0" applyNumberFormat="1"/>
    <xf numFmtId="0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shrinkToFit="1"/>
    </xf>
    <xf numFmtId="0" fontId="1" fillId="0" borderId="0" xfId="0" applyFont="1" applyAlignment="1">
      <alignment horizontal="left" vertical="top" wrapText="1"/>
    </xf>
    <xf numFmtId="0" fontId="0" fillId="0" borderId="2" xfId="0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justify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8" fillId="0" borderId="0" xfId="0" applyFont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13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504825</xdr:rowOff>
    </xdr:from>
    <xdr:to>
      <xdr:col>17</xdr:col>
      <xdr:colOff>155682</xdr:colOff>
      <xdr:row>2</xdr:row>
      <xdr:rowOff>105765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xmlns="" id="{729C964E-CB43-43EA-A9E5-F502F7E4D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7675" y="504825"/>
          <a:ext cx="3641832" cy="768705"/>
        </a:xfrm>
        <a:prstGeom prst="rect">
          <a:avLst/>
        </a:prstGeom>
      </xdr:spPr>
    </xdr:pic>
    <xdr:clientData/>
  </xdr:twoCellAnchor>
  <xdr:twoCellAnchor editAs="oneCell">
    <xdr:from>
      <xdr:col>9</xdr:col>
      <xdr:colOff>99060</xdr:colOff>
      <xdr:row>23</xdr:row>
      <xdr:rowOff>106680</xdr:rowOff>
    </xdr:from>
    <xdr:to>
      <xdr:col>17</xdr:col>
      <xdr:colOff>96698</xdr:colOff>
      <xdr:row>28</xdr:row>
      <xdr:rowOff>75725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425D1F70-BD73-4741-9EED-BFEF3A459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08620" y="5364480"/>
          <a:ext cx="3651428" cy="766800"/>
        </a:xfrm>
        <a:prstGeom prst="rect">
          <a:avLst/>
        </a:prstGeom>
      </xdr:spPr>
    </xdr:pic>
    <xdr:clientData/>
  </xdr:twoCellAnchor>
  <xdr:twoCellAnchor editAs="oneCell">
    <xdr:from>
      <xdr:col>9</xdr:col>
      <xdr:colOff>175260</xdr:colOff>
      <xdr:row>9</xdr:row>
      <xdr:rowOff>68944</xdr:rowOff>
    </xdr:from>
    <xdr:to>
      <xdr:col>16</xdr:col>
      <xdr:colOff>517160</xdr:colOff>
      <xdr:row>18</xdr:row>
      <xdr:rowOff>161925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85DC6D5C-5B15-4504-AD17-D56C14770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0510" y="2478769"/>
          <a:ext cx="3389900" cy="1797956"/>
        </a:xfrm>
        <a:prstGeom prst="rect">
          <a:avLst/>
        </a:prstGeom>
      </xdr:spPr>
    </xdr:pic>
    <xdr:clientData/>
  </xdr:twoCellAnchor>
  <xdr:oneCellAnchor>
    <xdr:from>
      <xdr:col>9</xdr:col>
      <xdr:colOff>114300</xdr:colOff>
      <xdr:row>6</xdr:row>
      <xdr:rowOff>83820</xdr:rowOff>
    </xdr:from>
    <xdr:ext cx="3516091" cy="530658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5C2863D7-25EC-482E-A775-CDDA469CA97D}"/>
            </a:ext>
          </a:extLst>
        </xdr:cNvPr>
        <xdr:cNvSpPr txBox="1"/>
      </xdr:nvSpPr>
      <xdr:spPr>
        <a:xfrm>
          <a:off x="8023860" y="1912620"/>
          <a:ext cx="3516091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ru-RU" sz="1400"/>
            <a:t>перед заполнением заявки актуализируйте</a:t>
          </a:r>
        </a:p>
        <a:p>
          <a:pPr algn="ctr"/>
          <a:r>
            <a:rPr lang="ru-RU" sz="1400"/>
            <a:t>данные,</a:t>
          </a:r>
          <a:r>
            <a:rPr lang="ru-RU" sz="1400" baseline="0"/>
            <a:t> нажав на кнопку "Обновить все"</a:t>
          </a:r>
          <a:endParaRPr lang="ru-RU" sz="1400"/>
        </a:p>
      </xdr:txBody>
    </xdr:sp>
    <xdr:clientData/>
  </xdr:oneCellAnchor>
  <xdr:twoCellAnchor editAs="oneCell">
    <xdr:from>
      <xdr:col>2</xdr:col>
      <xdr:colOff>11206</xdr:colOff>
      <xdr:row>0</xdr:row>
      <xdr:rowOff>22412</xdr:rowOff>
    </xdr:from>
    <xdr:to>
      <xdr:col>9</xdr:col>
      <xdr:colOff>0</xdr:colOff>
      <xdr:row>0</xdr:row>
      <xdr:rowOff>946952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41" y="22412"/>
          <a:ext cx="6477000" cy="92454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16">
    <queryTableFields count="13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15" dataBound="0" tableColumnId="8"/>
      <queryTableField id="14" dataBound="0" tableColumnId="9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</queryTableFields>
    <queryTableDeletedFields count="2">
      <deletedField name="Column8"/>
      <deletedField name="Column9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pub_output_csv" displayName="pub_output_csv" ref="A1:M34" tableType="queryTable" totalsRowShown="0">
  <autoFilter ref="A1:M34"/>
  <tableColumns count="13">
    <tableColumn id="1" uniqueName="1" name="Column1" queryTableFieldId="1" dataDxfId="10"/>
    <tableColumn id="2" uniqueName="2" name="Column2" queryTableFieldId="2" dataDxfId="9"/>
    <tableColumn id="3" uniqueName="3" name="Column3" queryTableFieldId="3" dataDxfId="8"/>
    <tableColumn id="4" uniqueName="4" name="Column4" queryTableFieldId="4" dataDxfId="7"/>
    <tableColumn id="5" uniqueName="5" name="Column5" queryTableFieldId="5" dataDxfId="6"/>
    <tableColumn id="6" uniqueName="6" name="Column6" queryTableFieldId="6" dataDxfId="5"/>
    <tableColumn id="7" uniqueName="7" name="Column7" queryTableFieldId="7" dataDxfId="4"/>
    <tableColumn id="8" uniqueName="8" name="Column8" queryTableFieldId="15"/>
    <tableColumn id="9" uniqueName="9" name="Column9" queryTableFieldId="14"/>
    <tableColumn id="10" uniqueName="10" name="Column10" queryTableFieldId="10" dataDxfId="3"/>
    <tableColumn id="11" uniqueName="11" name="Столбец3" queryTableFieldId="11" dataDxfId="2"/>
    <tableColumn id="12" uniqueName="12" name="Column12" queryTableFieldId="12" dataDxfId="1"/>
    <tableColumn id="13" uniqueName="13" name="Column13" queryTableFieldId="1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DK43"/>
  <sheetViews>
    <sheetView showGridLines="0" tabSelected="1" view="pageBreakPreview" zoomScale="85" zoomScaleNormal="100" zoomScaleSheetLayoutView="85" workbookViewId="0">
      <selection activeCell="D10" sqref="D10:H10"/>
    </sheetView>
  </sheetViews>
  <sheetFormatPr defaultRowHeight="15" x14ac:dyDescent="0.25"/>
  <cols>
    <col min="3" max="3" width="42.28515625" style="1" customWidth="1"/>
    <col min="4" max="4" width="5.42578125" customWidth="1"/>
    <col min="5" max="5" width="10.28515625" customWidth="1"/>
    <col min="6" max="6" width="20.85546875" customWidth="1"/>
    <col min="7" max="7" width="5.42578125" customWidth="1"/>
    <col min="8" max="8" width="11.5703125" customWidth="1"/>
    <col min="9" max="9" width="1.5703125" customWidth="1"/>
    <col min="11" max="11" width="9.140625" hidden="1" customWidth="1"/>
    <col min="12" max="12" width="0" hidden="1" customWidth="1"/>
    <col min="95" max="115" width="9.140625" style="7"/>
  </cols>
  <sheetData>
    <row r="1" spans="2:9" ht="78" customHeight="1" x14ac:dyDescent="0.25">
      <c r="C1" s="30"/>
      <c r="D1" s="31"/>
      <c r="E1" s="31"/>
      <c r="F1" s="31"/>
      <c r="G1" s="31"/>
      <c r="H1" s="31"/>
      <c r="I1" s="31"/>
    </row>
    <row r="2" spans="2:9" ht="15" customHeight="1" x14ac:dyDescent="0.25">
      <c r="C2" s="32" t="s">
        <v>155</v>
      </c>
      <c r="D2" s="31"/>
      <c r="E2" s="31"/>
      <c r="F2" s="31"/>
      <c r="G2" s="31"/>
      <c r="H2" s="31"/>
      <c r="I2" s="31"/>
    </row>
    <row r="3" spans="2:9" ht="15" customHeight="1" x14ac:dyDescent="0.25">
      <c r="C3" s="4" t="s">
        <v>25</v>
      </c>
      <c r="D3" s="33" t="s">
        <v>63</v>
      </c>
      <c r="E3" s="33"/>
      <c r="F3" s="33"/>
      <c r="G3" s="33"/>
      <c r="H3" s="33"/>
      <c r="I3" s="33"/>
    </row>
    <row r="4" spans="2:9" ht="15" customHeight="1" x14ac:dyDescent="0.25">
      <c r="C4" s="4" t="s">
        <v>24</v>
      </c>
      <c r="D4" s="35" t="str">
        <f>IFERROR(IF(VLOOKUP(D3,сервисный!P6:S38,2,0)=0,"",VLOOKUP(D3,сервисный!P6:S38,2,0)),"")</f>
        <v>+7 (863) 333-01-23 
 gac-ur@yandex.ru</v>
      </c>
      <c r="E4" s="35"/>
      <c r="F4" s="35"/>
      <c r="G4" s="35"/>
      <c r="H4" s="35"/>
      <c r="I4" s="35"/>
    </row>
    <row r="5" spans="2:9" ht="14.25" customHeight="1" x14ac:dyDescent="0.25">
      <c r="C5" s="4" t="s">
        <v>23</v>
      </c>
      <c r="D5" s="34" t="str">
        <f>IFERROR(IF(VLOOKUP(D3,сервисный!P6:S38,3,0)=0,"",VLOOKUP(D3,сервисный!P6:S38,3,0)),"")</f>
        <v>21.04-23.04.2025</v>
      </c>
      <c r="E5" s="34"/>
      <c r="F5" s="34"/>
      <c r="G5" s="34"/>
      <c r="H5" s="34"/>
      <c r="I5" s="34"/>
    </row>
    <row r="6" spans="2:9" ht="19.149999999999999" customHeight="1" x14ac:dyDescent="0.25">
      <c r="C6" s="44" t="s">
        <v>93</v>
      </c>
      <c r="D6" s="44"/>
      <c r="E6" s="44"/>
      <c r="F6" s="44"/>
      <c r="G6" s="44"/>
      <c r="H6" s="44"/>
    </row>
    <row r="7" spans="2:9" x14ac:dyDescent="0.25">
      <c r="B7" t="s">
        <v>31</v>
      </c>
      <c r="C7" s="44" t="s">
        <v>94</v>
      </c>
      <c r="D7" s="44"/>
      <c r="E7" s="44"/>
      <c r="F7" s="44"/>
      <c r="G7" s="44"/>
      <c r="H7" s="44"/>
    </row>
    <row r="8" spans="2:9" x14ac:dyDescent="0.25">
      <c r="C8" s="36" t="s">
        <v>75</v>
      </c>
      <c r="D8" s="36"/>
      <c r="E8" s="36"/>
      <c r="F8" s="36"/>
      <c r="G8" s="36"/>
      <c r="H8" s="36"/>
    </row>
    <row r="9" spans="2:9" x14ac:dyDescent="0.25">
      <c r="C9" s="1" t="s">
        <v>0</v>
      </c>
      <c r="D9" s="37"/>
      <c r="E9" s="37"/>
      <c r="F9" s="37"/>
      <c r="G9" s="37"/>
      <c r="H9" s="37"/>
    </row>
    <row r="10" spans="2:9" x14ac:dyDescent="0.25">
      <c r="C10" s="1" t="s">
        <v>4</v>
      </c>
      <c r="D10" s="37"/>
      <c r="E10" s="37"/>
      <c r="F10" s="37"/>
      <c r="G10" s="37"/>
      <c r="H10" s="37"/>
    </row>
    <row r="11" spans="2:9" x14ac:dyDescent="0.25">
      <c r="C11" s="47" t="s">
        <v>1</v>
      </c>
      <c r="D11" s="47"/>
      <c r="E11" s="47"/>
      <c r="F11" s="47"/>
      <c r="G11" s="47"/>
      <c r="H11" s="47"/>
    </row>
    <row r="12" spans="2:9" ht="14.25" customHeight="1" x14ac:dyDescent="0.25">
      <c r="C12" s="1" t="s">
        <v>5</v>
      </c>
      <c r="D12" s="37"/>
      <c r="E12" s="37"/>
      <c r="F12" s="37"/>
      <c r="G12" s="37"/>
      <c r="H12" s="37"/>
    </row>
    <row r="13" spans="2:9" x14ac:dyDescent="0.25">
      <c r="C13" s="1" t="s">
        <v>6</v>
      </c>
      <c r="D13" s="37"/>
      <c r="E13" s="37"/>
      <c r="F13" s="37"/>
      <c r="G13" s="37"/>
      <c r="H13" s="37"/>
      <c r="I13" t="s">
        <v>2</v>
      </c>
    </row>
    <row r="14" spans="2:9" x14ac:dyDescent="0.25">
      <c r="C14" s="1" t="s">
        <v>3</v>
      </c>
      <c r="D14" s="37"/>
      <c r="E14" s="37"/>
      <c r="F14" s="37"/>
      <c r="G14" s="37"/>
      <c r="H14" s="37"/>
    </row>
    <row r="15" spans="2:9" x14ac:dyDescent="0.25">
      <c r="C15" s="47" t="s">
        <v>7</v>
      </c>
      <c r="D15" s="47"/>
      <c r="E15" s="47"/>
      <c r="F15" s="47"/>
      <c r="G15" s="47"/>
      <c r="H15" s="47"/>
    </row>
    <row r="16" spans="2:9" x14ac:dyDescent="0.25">
      <c r="C16" s="1" t="s">
        <v>5</v>
      </c>
      <c r="D16" s="37"/>
      <c r="E16" s="37"/>
      <c r="F16" s="37"/>
      <c r="G16" s="37"/>
      <c r="H16" s="37"/>
    </row>
    <row r="17" spans="3:115" x14ac:dyDescent="0.25">
      <c r="C17" s="1" t="s">
        <v>6</v>
      </c>
      <c r="D17" s="37"/>
      <c r="E17" s="37"/>
      <c r="F17" s="37"/>
      <c r="G17" s="37"/>
      <c r="H17" s="37"/>
    </row>
    <row r="18" spans="3:115" x14ac:dyDescent="0.25">
      <c r="C18" s="1" t="s">
        <v>8</v>
      </c>
      <c r="D18" s="37"/>
      <c r="E18" s="37"/>
      <c r="F18" s="37"/>
      <c r="G18" s="37"/>
      <c r="H18" s="37"/>
    </row>
    <row r="19" spans="3:115" x14ac:dyDescent="0.25">
      <c r="C19" s="1" t="s">
        <v>9</v>
      </c>
      <c r="D19" s="37"/>
      <c r="E19" s="37"/>
      <c r="F19" s="37"/>
      <c r="G19" s="37"/>
      <c r="H19" s="37"/>
    </row>
    <row r="20" spans="3:115" ht="8.25" customHeight="1" x14ac:dyDescent="0.25"/>
    <row r="21" spans="3:115" x14ac:dyDescent="0.25">
      <c r="C21" s="45" t="s">
        <v>10</v>
      </c>
      <c r="D21" s="45"/>
      <c r="E21" s="45"/>
      <c r="F21" s="45"/>
      <c r="G21" s="45"/>
      <c r="H21" s="45"/>
    </row>
    <row r="22" spans="3:115" x14ac:dyDescent="0.25">
      <c r="C22" s="1" t="s">
        <v>14</v>
      </c>
      <c r="D22" s="37"/>
      <c r="E22" s="37"/>
      <c r="F22" s="37"/>
      <c r="G22" s="37"/>
      <c r="H22" s="37"/>
    </row>
    <row r="23" spans="3:115" x14ac:dyDescent="0.25">
      <c r="C23" s="1" t="s">
        <v>6</v>
      </c>
      <c r="D23" s="37"/>
      <c r="E23" s="37"/>
      <c r="F23" s="37"/>
      <c r="G23" s="37"/>
      <c r="H23" s="37"/>
    </row>
    <row r="24" spans="3:115" ht="4.1500000000000004" customHeight="1" x14ac:dyDescent="0.25"/>
    <row r="25" spans="3:115" s="18" customFormat="1" ht="19.5" customHeight="1" x14ac:dyDescent="0.25">
      <c r="C25" s="46" t="s">
        <v>95</v>
      </c>
      <c r="D25" s="46"/>
      <c r="E25" s="46"/>
      <c r="F25" s="46"/>
      <c r="G25" s="46"/>
      <c r="H25" s="46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</row>
    <row r="26" spans="3:115" s="18" customFormat="1" ht="4.1500000000000004" customHeight="1" x14ac:dyDescent="0.25">
      <c r="C26" s="20" t="s">
        <v>15</v>
      </c>
      <c r="D26" s="48"/>
      <c r="E26" s="48"/>
      <c r="F26" s="48"/>
      <c r="G26" s="48"/>
      <c r="H26" s="48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</row>
    <row r="27" spans="3:115" x14ac:dyDescent="0.25">
      <c r="C27" s="2" t="str">
        <f>IFERROR(IF(VLOOKUP(D3,сервисный!$P$6:$AP$47,4,0)=1,"РД",""),"РД")</f>
        <v>РД</v>
      </c>
      <c r="D27" s="21"/>
      <c r="F27" s="2" t="str">
        <f>IFERROR(IF(VLOOKUP(D3,сервисный!$P$6:$AP$47,9,0)=1,"МП",""),"МП")</f>
        <v>МП</v>
      </c>
      <c r="G27" s="21"/>
      <c r="L27" t="e">
        <f>CONCATENATE(C27,C28,C29,#REF!,#REF!)</f>
        <v>#REF!</v>
      </c>
    </row>
    <row r="28" spans="3:115" x14ac:dyDescent="0.25">
      <c r="C28" s="2" t="str">
        <f>IFERROR(IF(VLOOKUP(D3,сервисный!$P$6:$AP$47,5,0)=1,"РАД",""),"РАД")</f>
        <v>РАД</v>
      </c>
      <c r="D28" s="21"/>
      <c r="F28" s="2" t="str">
        <f>IFERROR(IF(VLOOKUP(D3,сервисный!$P$6:$AP$47,10,0)=1,"НИ",""),"НИ")</f>
        <v>НИ</v>
      </c>
      <c r="G28" s="21"/>
      <c r="L28" t="e">
        <f>CONCATENATE(F27,F28,F29,#REF!)</f>
        <v>#REF!</v>
      </c>
    </row>
    <row r="29" spans="3:115" ht="15" customHeight="1" x14ac:dyDescent="0.25">
      <c r="C29" s="2" t="str">
        <f>IFERROR(IF(VLOOKUP(D3,сервисный!$P$6:$AP$47,6,0)=1,"РК",""),"РК")</f>
        <v/>
      </c>
      <c r="D29" s="21"/>
      <c r="E29" s="13"/>
      <c r="F29" s="14" t="str">
        <f>IFERROR(IF(VLOOKUP(D3,сервисный!$P$6:$AP$47,11,0)=1,"ЭК",""),"ЭК")</f>
        <v/>
      </c>
      <c r="G29" s="21"/>
      <c r="H29" s="13"/>
      <c r="L29" t="e">
        <f>IF(AND(LEN(L27)&gt;=2,LEN(L28)&gt;3)=TRUE,1,0)</f>
        <v>#REF!</v>
      </c>
    </row>
    <row r="30" spans="3:115" ht="57" customHeight="1" x14ac:dyDescent="0.25">
      <c r="C30" s="41" t="s">
        <v>156</v>
      </c>
      <c r="D30" s="41"/>
      <c r="E30" s="41"/>
      <c r="F30" s="41"/>
      <c r="G30" s="41"/>
      <c r="H30" s="41"/>
      <c r="I30" s="41"/>
    </row>
    <row r="31" spans="3:115" ht="14.45" customHeight="1" x14ac:dyDescent="0.25">
      <c r="C31" s="1" t="s">
        <v>74</v>
      </c>
    </row>
    <row r="32" spans="3:115" ht="28.5" customHeight="1" x14ac:dyDescent="0.25">
      <c r="C32" s="41" t="s">
        <v>96</v>
      </c>
      <c r="D32" s="41"/>
      <c r="E32" s="41"/>
      <c r="F32" s="41"/>
      <c r="G32" s="41"/>
      <c r="H32" s="41"/>
      <c r="I32" s="41"/>
    </row>
    <row r="33" spans="3:9" ht="43.15" customHeight="1" x14ac:dyDescent="0.25">
      <c r="C33" s="42" t="s">
        <v>97</v>
      </c>
      <c r="D33" s="42"/>
      <c r="E33" s="42"/>
      <c r="F33" s="42"/>
      <c r="G33" s="42"/>
      <c r="H33" s="42"/>
      <c r="I33" s="42"/>
    </row>
    <row r="34" spans="3:9" ht="31.5" customHeight="1" x14ac:dyDescent="0.25">
      <c r="C34" s="42" t="s">
        <v>98</v>
      </c>
      <c r="D34" s="42"/>
      <c r="E34" s="42"/>
      <c r="F34" s="42"/>
      <c r="G34" s="42"/>
      <c r="H34" s="42"/>
      <c r="I34" s="42"/>
    </row>
    <row r="35" spans="3:9" x14ac:dyDescent="0.25">
      <c r="C35" s="42" t="s">
        <v>99</v>
      </c>
      <c r="D35" s="42"/>
      <c r="E35" s="42"/>
      <c r="F35" s="42"/>
      <c r="G35" s="42"/>
      <c r="H35" s="42"/>
      <c r="I35" s="42"/>
    </row>
    <row r="36" spans="3:9" ht="30.75" customHeight="1" x14ac:dyDescent="0.25">
      <c r="C36" s="42" t="s">
        <v>100</v>
      </c>
      <c r="D36" s="42"/>
      <c r="E36" s="42"/>
      <c r="F36" s="42"/>
      <c r="G36" s="42"/>
      <c r="H36" s="42"/>
      <c r="I36" s="42"/>
    </row>
    <row r="37" spans="3:9" ht="29.25" customHeight="1" x14ac:dyDescent="0.25">
      <c r="C37" s="42" t="s">
        <v>101</v>
      </c>
      <c r="D37" s="42"/>
      <c r="E37" s="42"/>
      <c r="F37" s="42"/>
      <c r="G37" s="42"/>
      <c r="H37" s="42"/>
      <c r="I37" s="42"/>
    </row>
    <row r="38" spans="3:9" ht="98.25" customHeight="1" x14ac:dyDescent="0.25">
      <c r="C38" s="42" t="s">
        <v>102</v>
      </c>
      <c r="D38" s="42"/>
      <c r="E38" s="42"/>
      <c r="F38" s="42"/>
      <c r="G38" s="42"/>
      <c r="H38" s="42"/>
      <c r="I38" s="42"/>
    </row>
    <row r="39" spans="3:9" ht="42.75" customHeight="1" x14ac:dyDescent="0.25">
      <c r="C39" s="25"/>
      <c r="D39" s="25"/>
      <c r="E39" s="25"/>
      <c r="F39" s="25"/>
      <c r="G39" s="25"/>
      <c r="H39" s="25"/>
      <c r="I39" s="25"/>
    </row>
    <row r="40" spans="3:9" ht="18" customHeight="1" x14ac:dyDescent="0.25">
      <c r="C40" s="2" t="s">
        <v>11</v>
      </c>
      <c r="D40" s="37"/>
      <c r="E40" s="37"/>
      <c r="F40" s="37"/>
      <c r="G40" s="40"/>
      <c r="H40" s="40"/>
    </row>
    <row r="41" spans="3:9" ht="9" customHeight="1" x14ac:dyDescent="0.25">
      <c r="D41" s="39" t="s">
        <v>79</v>
      </c>
      <c r="E41" s="39"/>
      <c r="F41" s="39"/>
      <c r="G41" s="38" t="s">
        <v>12</v>
      </c>
      <c r="H41" s="38"/>
    </row>
    <row r="42" spans="3:9" ht="11.45" customHeight="1" x14ac:dyDescent="0.25">
      <c r="C42" s="3" t="s">
        <v>13</v>
      </c>
    </row>
    <row r="43" spans="3:9" ht="11.45" customHeight="1" x14ac:dyDescent="0.25">
      <c r="C43" s="43" t="s">
        <v>33</v>
      </c>
      <c r="D43" s="43"/>
      <c r="E43" s="43"/>
      <c r="F43" s="43"/>
      <c r="G43" s="43"/>
      <c r="H43" s="43"/>
      <c r="I43" s="43"/>
    </row>
  </sheetData>
  <sheetProtection selectLockedCells="1" selectUnlockedCells="1"/>
  <mergeCells count="37">
    <mergeCell ref="C43:I43"/>
    <mergeCell ref="C6:H6"/>
    <mergeCell ref="C7:H7"/>
    <mergeCell ref="C21:H21"/>
    <mergeCell ref="D23:H23"/>
    <mergeCell ref="C25:H25"/>
    <mergeCell ref="D9:H9"/>
    <mergeCell ref="C11:H11"/>
    <mergeCell ref="C15:H15"/>
    <mergeCell ref="D16:H16"/>
    <mergeCell ref="D17:H17"/>
    <mergeCell ref="C30:I30"/>
    <mergeCell ref="D18:H18"/>
    <mergeCell ref="D19:H19"/>
    <mergeCell ref="D26:H26"/>
    <mergeCell ref="D14:H14"/>
    <mergeCell ref="G41:H41"/>
    <mergeCell ref="D41:F41"/>
    <mergeCell ref="G40:H40"/>
    <mergeCell ref="D40:F40"/>
    <mergeCell ref="C32:I32"/>
    <mergeCell ref="C33:I33"/>
    <mergeCell ref="C34:I34"/>
    <mergeCell ref="C35:I35"/>
    <mergeCell ref="C36:I36"/>
    <mergeCell ref="C37:I37"/>
    <mergeCell ref="C38:I38"/>
    <mergeCell ref="C8:H8"/>
    <mergeCell ref="D10:H10"/>
    <mergeCell ref="D12:H12"/>
    <mergeCell ref="D13:H13"/>
    <mergeCell ref="D22:H22"/>
    <mergeCell ref="C1:I1"/>
    <mergeCell ref="C2:I2"/>
    <mergeCell ref="D3:I3"/>
    <mergeCell ref="D5:I5"/>
    <mergeCell ref="D4:I4"/>
  </mergeCells>
  <conditionalFormatting sqref="D27:D29">
    <cfRule type="expression" dxfId="12" priority="8">
      <formula>LEN($C27)&gt;1</formula>
    </cfRule>
  </conditionalFormatting>
  <conditionalFormatting sqref="G27:G29">
    <cfRule type="expression" dxfId="11" priority="5">
      <formula>LEN($F27)&gt;1</formula>
    </cfRule>
  </conditionalFormatting>
  <dataValidations count="1">
    <dataValidation type="list" allowBlank="1" showInputMessage="1" showErrorMessage="1" sqref="D3:I3">
      <formula1>АЦСНК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34"/>
  <sheetViews>
    <sheetView workbookViewId="0">
      <selection activeCell="A12" sqref="A12:XFD12"/>
    </sheetView>
  </sheetViews>
  <sheetFormatPr defaultRowHeight="15" x14ac:dyDescent="0.25"/>
  <cols>
    <col min="1" max="1" width="11.140625" bestFit="1" customWidth="1"/>
    <col min="2" max="2" width="81.140625" bestFit="1" customWidth="1"/>
    <col min="3" max="4" width="11.140625" bestFit="1" customWidth="1"/>
    <col min="5" max="9" width="11.140625" customWidth="1"/>
    <col min="10" max="10" width="12.140625" bestFit="1" customWidth="1"/>
    <col min="11" max="11" width="13.28515625" bestFit="1" customWidth="1"/>
    <col min="12" max="12" width="15.5703125" bestFit="1" customWidth="1"/>
    <col min="13" max="13" width="44" bestFit="1" customWidth="1"/>
  </cols>
  <sheetData>
    <row r="1" spans="1:13" x14ac:dyDescent="0.25">
      <c r="A1" t="s">
        <v>35</v>
      </c>
      <c r="B1" t="s">
        <v>36</v>
      </c>
      <c r="C1" t="s">
        <v>37</v>
      </c>
      <c r="D1" t="s">
        <v>38</v>
      </c>
      <c r="E1" t="s">
        <v>39</v>
      </c>
      <c r="F1" t="s">
        <v>40</v>
      </c>
      <c r="G1" t="s">
        <v>41</v>
      </c>
      <c r="H1" t="s">
        <v>85</v>
      </c>
      <c r="I1" t="s">
        <v>86</v>
      </c>
      <c r="J1" t="s">
        <v>42</v>
      </c>
      <c r="K1" t="s">
        <v>84</v>
      </c>
      <c r="L1" t="s">
        <v>43</v>
      </c>
      <c r="M1" t="s">
        <v>44</v>
      </c>
    </row>
    <row r="2" spans="1:13" x14ac:dyDescent="0.25">
      <c r="A2" t="s">
        <v>32</v>
      </c>
      <c r="B2" t="s">
        <v>32</v>
      </c>
      <c r="C2" t="s">
        <v>32</v>
      </c>
      <c r="D2" t="s">
        <v>32</v>
      </c>
      <c r="E2" t="s">
        <v>32</v>
      </c>
      <c r="F2" t="s">
        <v>32</v>
      </c>
      <c r="G2" t="s">
        <v>32</v>
      </c>
      <c r="J2" t="s">
        <v>32</v>
      </c>
      <c r="L2" t="s">
        <v>32</v>
      </c>
      <c r="M2" t="s">
        <v>32</v>
      </c>
    </row>
    <row r="3" spans="1:13" x14ac:dyDescent="0.25">
      <c r="A3" t="s">
        <v>32</v>
      </c>
      <c r="B3" t="s">
        <v>45</v>
      </c>
      <c r="C3" t="s">
        <v>88</v>
      </c>
      <c r="D3" t="s">
        <v>89</v>
      </c>
      <c r="E3" t="s">
        <v>16</v>
      </c>
      <c r="F3" t="s">
        <v>17</v>
      </c>
      <c r="G3" t="s">
        <v>18</v>
      </c>
      <c r="H3">
        <v>123</v>
      </c>
      <c r="I3" t="s">
        <v>13</v>
      </c>
      <c r="J3" t="s">
        <v>87</v>
      </c>
      <c r="L3" t="s">
        <v>46</v>
      </c>
      <c r="M3" t="s">
        <v>47</v>
      </c>
    </row>
    <row r="4" spans="1:13" x14ac:dyDescent="0.25">
      <c r="A4" t="s">
        <v>32</v>
      </c>
      <c r="B4" t="s">
        <v>48</v>
      </c>
      <c r="C4" t="s">
        <v>34</v>
      </c>
      <c r="D4" t="s">
        <v>34</v>
      </c>
      <c r="F4" t="s">
        <v>32</v>
      </c>
      <c r="G4" t="s">
        <v>32</v>
      </c>
      <c r="I4">
        <v>1</v>
      </c>
      <c r="J4">
        <v>1</v>
      </c>
      <c r="L4" t="s">
        <v>92</v>
      </c>
      <c r="M4" t="s">
        <v>49</v>
      </c>
    </row>
    <row r="5" spans="1:13" x14ac:dyDescent="0.25">
      <c r="A5" t="s">
        <v>32</v>
      </c>
      <c r="B5" t="s">
        <v>50</v>
      </c>
      <c r="C5" t="s">
        <v>34</v>
      </c>
      <c r="D5" s="23">
        <v>1</v>
      </c>
      <c r="E5" s="23"/>
      <c r="I5">
        <v>1</v>
      </c>
      <c r="J5" t="s">
        <v>32</v>
      </c>
      <c r="L5" t="s">
        <v>103</v>
      </c>
      <c r="M5" s="24" t="s">
        <v>122</v>
      </c>
    </row>
    <row r="6" spans="1:13" x14ac:dyDescent="0.25">
      <c r="A6" s="28"/>
      <c r="B6" s="28" t="s">
        <v>140</v>
      </c>
      <c r="C6" s="28">
        <v>1</v>
      </c>
      <c r="D6" s="29">
        <v>1</v>
      </c>
      <c r="E6" s="29"/>
      <c r="F6" s="28"/>
      <c r="G6" s="28"/>
      <c r="J6" s="28"/>
      <c r="K6" s="28"/>
      <c r="L6" t="s">
        <v>141</v>
      </c>
      <c r="M6" s="24" t="s">
        <v>142</v>
      </c>
    </row>
    <row r="7" spans="1:13" x14ac:dyDescent="0.25">
      <c r="A7" s="28"/>
      <c r="B7" s="28" t="s">
        <v>135</v>
      </c>
      <c r="C7" s="28">
        <v>1</v>
      </c>
      <c r="D7" s="29">
        <v>1</v>
      </c>
      <c r="E7" s="29"/>
      <c r="F7" s="28"/>
      <c r="G7" s="28"/>
      <c r="I7">
        <v>1</v>
      </c>
      <c r="J7" s="28"/>
      <c r="K7" s="28"/>
      <c r="L7" t="s">
        <v>136</v>
      </c>
      <c r="M7" s="24" t="s">
        <v>137</v>
      </c>
    </row>
    <row r="8" spans="1:13" x14ac:dyDescent="0.25">
      <c r="A8" t="s">
        <v>32</v>
      </c>
      <c r="B8" t="s">
        <v>51</v>
      </c>
      <c r="C8" t="s">
        <v>34</v>
      </c>
      <c r="F8" t="s">
        <v>32</v>
      </c>
      <c r="G8" t="s">
        <v>32</v>
      </c>
      <c r="I8">
        <v>1</v>
      </c>
      <c r="J8" t="s">
        <v>32</v>
      </c>
      <c r="L8" t="s">
        <v>104</v>
      </c>
      <c r="M8" s="27" t="s">
        <v>121</v>
      </c>
    </row>
    <row r="9" spans="1:13" x14ac:dyDescent="0.25">
      <c r="A9" t="s">
        <v>32</v>
      </c>
      <c r="B9" t="s">
        <v>52</v>
      </c>
      <c r="C9" t="s">
        <v>34</v>
      </c>
      <c r="D9" t="s">
        <v>34</v>
      </c>
      <c r="F9" t="s">
        <v>32</v>
      </c>
      <c r="G9" t="s">
        <v>32</v>
      </c>
      <c r="I9">
        <v>1</v>
      </c>
      <c r="J9">
        <v>1</v>
      </c>
      <c r="L9" t="s">
        <v>105</v>
      </c>
      <c r="M9" t="s">
        <v>53</v>
      </c>
    </row>
    <row r="10" spans="1:13" x14ac:dyDescent="0.25">
      <c r="A10" t="s">
        <v>32</v>
      </c>
      <c r="B10" t="s">
        <v>54</v>
      </c>
      <c r="C10" t="s">
        <v>34</v>
      </c>
      <c r="D10" t="s">
        <v>34</v>
      </c>
      <c r="F10" t="s">
        <v>32</v>
      </c>
      <c r="G10" t="s">
        <v>32</v>
      </c>
      <c r="J10" t="s">
        <v>32</v>
      </c>
      <c r="L10" t="s">
        <v>106</v>
      </c>
      <c r="M10" t="s">
        <v>80</v>
      </c>
    </row>
    <row r="11" spans="1:13" x14ac:dyDescent="0.25">
      <c r="A11" t="s">
        <v>32</v>
      </c>
      <c r="B11" t="s">
        <v>55</v>
      </c>
      <c r="C11" t="s">
        <v>34</v>
      </c>
      <c r="D11">
        <v>1</v>
      </c>
      <c r="F11" t="s">
        <v>32</v>
      </c>
      <c r="G11" t="s">
        <v>32</v>
      </c>
      <c r="I11">
        <v>1</v>
      </c>
      <c r="J11" t="s">
        <v>32</v>
      </c>
      <c r="L11" t="s">
        <v>107</v>
      </c>
      <c r="M11" t="s">
        <v>76</v>
      </c>
    </row>
    <row r="12" spans="1:13" x14ac:dyDescent="0.25">
      <c r="A12" s="28"/>
      <c r="B12" s="28" t="s">
        <v>138</v>
      </c>
      <c r="C12" s="28">
        <v>1</v>
      </c>
      <c r="D12" s="28">
        <v>1</v>
      </c>
      <c r="E12" s="28"/>
      <c r="F12" s="28"/>
      <c r="G12" s="28"/>
      <c r="J12" s="29"/>
      <c r="K12" s="28"/>
      <c r="L12" t="s">
        <v>83</v>
      </c>
      <c r="M12" s="27" t="s">
        <v>139</v>
      </c>
    </row>
    <row r="13" spans="1:13" x14ac:dyDescent="0.25">
      <c r="A13" t="s">
        <v>32</v>
      </c>
      <c r="B13" t="s">
        <v>56</v>
      </c>
      <c r="C13" t="s">
        <v>34</v>
      </c>
      <c r="D13" s="23">
        <v>1</v>
      </c>
      <c r="E13" s="23"/>
      <c r="F13" t="s">
        <v>32</v>
      </c>
      <c r="G13" t="s">
        <v>32</v>
      </c>
      <c r="I13">
        <v>1</v>
      </c>
      <c r="J13">
        <v>1</v>
      </c>
      <c r="L13" t="s">
        <v>108</v>
      </c>
      <c r="M13" t="s">
        <v>57</v>
      </c>
    </row>
    <row r="14" spans="1:13" x14ac:dyDescent="0.25">
      <c r="A14" t="s">
        <v>32</v>
      </c>
      <c r="B14" t="s">
        <v>58</v>
      </c>
      <c r="C14" t="s">
        <v>34</v>
      </c>
      <c r="E14" t="s">
        <v>32</v>
      </c>
      <c r="F14" t="s">
        <v>32</v>
      </c>
      <c r="G14" t="s">
        <v>32</v>
      </c>
      <c r="I14">
        <v>1</v>
      </c>
      <c r="J14">
        <v>1</v>
      </c>
      <c r="L14" t="s">
        <v>109</v>
      </c>
      <c r="M14" t="s">
        <v>59</v>
      </c>
    </row>
    <row r="15" spans="1:13" x14ac:dyDescent="0.25">
      <c r="A15" s="28"/>
      <c r="B15" s="28" t="s">
        <v>153</v>
      </c>
      <c r="C15" s="28">
        <v>1</v>
      </c>
      <c r="D15" s="28"/>
      <c r="E15" s="28"/>
      <c r="F15" s="28"/>
      <c r="G15" s="28"/>
      <c r="J15" s="28"/>
      <c r="K15" s="28"/>
      <c r="L15" t="s">
        <v>152</v>
      </c>
      <c r="M15" s="27" t="s">
        <v>154</v>
      </c>
    </row>
    <row r="16" spans="1:13" x14ac:dyDescent="0.25">
      <c r="A16" t="s">
        <v>32</v>
      </c>
      <c r="B16" t="s">
        <v>60</v>
      </c>
      <c r="C16" t="s">
        <v>34</v>
      </c>
      <c r="D16" t="s">
        <v>34</v>
      </c>
      <c r="F16" t="s">
        <v>32</v>
      </c>
      <c r="G16" t="s">
        <v>32</v>
      </c>
      <c r="I16">
        <v>1</v>
      </c>
      <c r="J16">
        <v>1</v>
      </c>
      <c r="L16" t="s">
        <v>83</v>
      </c>
      <c r="M16" t="s">
        <v>77</v>
      </c>
    </row>
    <row r="17" spans="1:13" x14ac:dyDescent="0.25">
      <c r="A17" t="s">
        <v>32</v>
      </c>
      <c r="B17" t="s">
        <v>61</v>
      </c>
      <c r="C17" t="s">
        <v>34</v>
      </c>
      <c r="D17" t="s">
        <v>34</v>
      </c>
      <c r="E17" t="s">
        <v>32</v>
      </c>
      <c r="F17" t="s">
        <v>32</v>
      </c>
      <c r="G17" t="s">
        <v>32</v>
      </c>
      <c r="I17">
        <v>1</v>
      </c>
      <c r="J17">
        <v>1</v>
      </c>
      <c r="L17" t="s">
        <v>82</v>
      </c>
      <c r="M17" s="24" t="s">
        <v>123</v>
      </c>
    </row>
    <row r="18" spans="1:13" x14ac:dyDescent="0.25">
      <c r="A18" t="s">
        <v>32</v>
      </c>
      <c r="B18" t="s">
        <v>62</v>
      </c>
      <c r="C18" t="s">
        <v>34</v>
      </c>
      <c r="D18" t="s">
        <v>34</v>
      </c>
      <c r="F18" t="s">
        <v>32</v>
      </c>
      <c r="G18" t="s">
        <v>32</v>
      </c>
      <c r="I18">
        <v>1</v>
      </c>
      <c r="L18" t="s">
        <v>112</v>
      </c>
      <c r="M18" s="24" t="s">
        <v>113</v>
      </c>
    </row>
    <row r="19" spans="1:13" x14ac:dyDescent="0.25">
      <c r="A19" t="s">
        <v>32</v>
      </c>
      <c r="B19" t="s">
        <v>63</v>
      </c>
      <c r="C19" t="s">
        <v>34</v>
      </c>
      <c r="D19" t="s">
        <v>34</v>
      </c>
      <c r="F19" t="s">
        <v>32</v>
      </c>
      <c r="G19" t="s">
        <v>32</v>
      </c>
      <c r="I19">
        <v>1</v>
      </c>
      <c r="J19">
        <v>1</v>
      </c>
      <c r="L19" t="s">
        <v>114</v>
      </c>
      <c r="M19" t="s">
        <v>64</v>
      </c>
    </row>
    <row r="20" spans="1:13" x14ac:dyDescent="0.25">
      <c r="A20" s="28"/>
      <c r="B20" t="s">
        <v>116</v>
      </c>
      <c r="C20" s="28">
        <v>1</v>
      </c>
      <c r="D20" s="28"/>
      <c r="E20" s="28"/>
      <c r="F20" s="28"/>
      <c r="G20" s="28"/>
      <c r="J20" s="28">
        <v>1</v>
      </c>
      <c r="K20" s="28"/>
      <c r="L20" t="s">
        <v>117</v>
      </c>
      <c r="M20" s="27" t="s">
        <v>118</v>
      </c>
    </row>
    <row r="21" spans="1:13" x14ac:dyDescent="0.25">
      <c r="A21" t="s">
        <v>32</v>
      </c>
      <c r="B21" t="s">
        <v>65</v>
      </c>
      <c r="D21" t="s">
        <v>34</v>
      </c>
      <c r="I21">
        <v>1</v>
      </c>
      <c r="L21" t="s">
        <v>115</v>
      </c>
      <c r="M21" t="s">
        <v>66</v>
      </c>
    </row>
    <row r="22" spans="1:13" x14ac:dyDescent="0.25">
      <c r="A22" t="s">
        <v>32</v>
      </c>
      <c r="B22" t="s">
        <v>73</v>
      </c>
      <c r="C22" t="s">
        <v>34</v>
      </c>
      <c r="D22" t="s">
        <v>34</v>
      </c>
      <c r="F22" t="s">
        <v>32</v>
      </c>
      <c r="G22" t="s">
        <v>32</v>
      </c>
      <c r="I22">
        <v>1</v>
      </c>
      <c r="J22">
        <v>1</v>
      </c>
      <c r="L22" t="s">
        <v>82</v>
      </c>
      <c r="M22" t="s">
        <v>67</v>
      </c>
    </row>
    <row r="23" spans="1:13" x14ac:dyDescent="0.25">
      <c r="A23" t="s">
        <v>32</v>
      </c>
      <c r="B23" t="s">
        <v>68</v>
      </c>
      <c r="C23" s="23" t="s">
        <v>34</v>
      </c>
      <c r="D23" s="23" t="s">
        <v>34</v>
      </c>
      <c r="E23" s="23"/>
      <c r="F23" t="s">
        <v>32</v>
      </c>
      <c r="G23" t="s">
        <v>32</v>
      </c>
      <c r="I23">
        <v>1</v>
      </c>
      <c r="J23" t="s">
        <v>32</v>
      </c>
      <c r="L23" t="s">
        <v>119</v>
      </c>
      <c r="M23" s="27" t="s">
        <v>120</v>
      </c>
    </row>
    <row r="24" spans="1:13" x14ac:dyDescent="0.25">
      <c r="A24" t="s">
        <v>32</v>
      </c>
      <c r="B24" t="s">
        <v>124</v>
      </c>
      <c r="C24" s="23">
        <v>1</v>
      </c>
      <c r="D24" s="23">
        <v>1</v>
      </c>
      <c r="E24" s="23"/>
      <c r="F24" t="s">
        <v>32</v>
      </c>
      <c r="G24" t="s">
        <v>32</v>
      </c>
      <c r="I24">
        <v>1</v>
      </c>
      <c r="J24" t="s">
        <v>32</v>
      </c>
      <c r="L24" t="s">
        <v>125</v>
      </c>
      <c r="M24" s="27" t="s">
        <v>126</v>
      </c>
    </row>
    <row r="25" spans="1:13" x14ac:dyDescent="0.25">
      <c r="A25" t="s">
        <v>32</v>
      </c>
      <c r="B25" t="s">
        <v>129</v>
      </c>
      <c r="C25" t="s">
        <v>34</v>
      </c>
      <c r="D25">
        <v>1</v>
      </c>
      <c r="F25" t="s">
        <v>32</v>
      </c>
      <c r="G25" t="s">
        <v>32</v>
      </c>
      <c r="I25">
        <v>1</v>
      </c>
      <c r="L25" t="s">
        <v>91</v>
      </c>
      <c r="M25" s="24" t="s">
        <v>90</v>
      </c>
    </row>
    <row r="26" spans="1:13" x14ac:dyDescent="0.25">
      <c r="A26" t="s">
        <v>32</v>
      </c>
      <c r="B26" t="s">
        <v>69</v>
      </c>
      <c r="C26" t="s">
        <v>34</v>
      </c>
      <c r="D26" t="s">
        <v>34</v>
      </c>
      <c r="F26" t="s">
        <v>32</v>
      </c>
      <c r="G26" t="s">
        <v>32</v>
      </c>
      <c r="I26">
        <v>1</v>
      </c>
      <c r="J26">
        <v>1</v>
      </c>
      <c r="L26" t="s">
        <v>127</v>
      </c>
      <c r="M26" t="s">
        <v>81</v>
      </c>
    </row>
    <row r="27" spans="1:13" x14ac:dyDescent="0.25">
      <c r="A27" t="s">
        <v>32</v>
      </c>
      <c r="B27" t="s">
        <v>70</v>
      </c>
      <c r="C27" t="s">
        <v>34</v>
      </c>
      <c r="D27">
        <v>1</v>
      </c>
      <c r="F27" t="s">
        <v>32</v>
      </c>
      <c r="G27" t="s">
        <v>32</v>
      </c>
      <c r="I27">
        <v>1</v>
      </c>
      <c r="J27">
        <v>1</v>
      </c>
      <c r="L27" t="s">
        <v>128</v>
      </c>
      <c r="M27" t="s">
        <v>78</v>
      </c>
    </row>
    <row r="28" spans="1:13" x14ac:dyDescent="0.25">
      <c r="A28" t="s">
        <v>32</v>
      </c>
      <c r="B28" t="s">
        <v>71</v>
      </c>
      <c r="C28" t="s">
        <v>34</v>
      </c>
      <c r="D28" t="s">
        <v>34</v>
      </c>
      <c r="F28" t="s">
        <v>32</v>
      </c>
      <c r="G28" t="s">
        <v>32</v>
      </c>
      <c r="I28">
        <v>1</v>
      </c>
      <c r="L28" t="s">
        <v>91</v>
      </c>
      <c r="M28" t="s">
        <v>72</v>
      </c>
    </row>
    <row r="29" spans="1:13" x14ac:dyDescent="0.25">
      <c r="A29" s="28"/>
      <c r="B29" s="28" t="s">
        <v>110</v>
      </c>
      <c r="C29" s="28">
        <v>1</v>
      </c>
      <c r="D29" s="28">
        <v>1</v>
      </c>
      <c r="E29" s="28"/>
      <c r="F29" s="28"/>
      <c r="G29" s="28"/>
      <c r="I29">
        <v>1</v>
      </c>
      <c r="J29" s="28">
        <v>1</v>
      </c>
      <c r="K29" s="28"/>
      <c r="L29" t="s">
        <v>82</v>
      </c>
      <c r="M29" s="24" t="s">
        <v>111</v>
      </c>
    </row>
    <row r="30" spans="1:13" x14ac:dyDescent="0.25">
      <c r="A30" t="s">
        <v>32</v>
      </c>
      <c r="B30" t="s">
        <v>132</v>
      </c>
      <c r="C30" t="s">
        <v>34</v>
      </c>
      <c r="D30" t="s">
        <v>34</v>
      </c>
      <c r="F30" t="s">
        <v>32</v>
      </c>
      <c r="G30" t="s">
        <v>32</v>
      </c>
      <c r="J30">
        <v>1</v>
      </c>
      <c r="L30" t="s">
        <v>130</v>
      </c>
      <c r="M30" s="24" t="s">
        <v>131</v>
      </c>
    </row>
    <row r="31" spans="1:13" x14ac:dyDescent="0.25">
      <c r="A31" s="28"/>
      <c r="B31" s="28" t="s">
        <v>146</v>
      </c>
      <c r="C31" s="28">
        <v>1</v>
      </c>
      <c r="D31" s="28">
        <v>1</v>
      </c>
      <c r="E31" s="28"/>
      <c r="F31" s="28"/>
      <c r="G31" s="28"/>
      <c r="J31" s="28"/>
      <c r="K31" s="28"/>
      <c r="L31" t="s">
        <v>147</v>
      </c>
      <c r="M31" s="27" t="s">
        <v>148</v>
      </c>
    </row>
    <row r="32" spans="1:13" x14ac:dyDescent="0.25">
      <c r="A32" s="28"/>
      <c r="B32" s="28" t="s">
        <v>149</v>
      </c>
      <c r="C32" s="28">
        <v>1</v>
      </c>
      <c r="D32" s="28">
        <v>1</v>
      </c>
      <c r="E32" s="28"/>
      <c r="F32" s="28"/>
      <c r="G32" s="28"/>
      <c r="J32" s="28"/>
      <c r="K32" s="28"/>
      <c r="L32" t="s">
        <v>150</v>
      </c>
      <c r="M32" s="27" t="s">
        <v>151</v>
      </c>
    </row>
    <row r="33" spans="1:13" x14ac:dyDescent="0.25">
      <c r="A33" s="28"/>
      <c r="B33" s="28" t="s">
        <v>143</v>
      </c>
      <c r="C33" s="28">
        <v>1</v>
      </c>
      <c r="D33" s="28"/>
      <c r="E33" s="28"/>
      <c r="F33" s="28"/>
      <c r="G33" s="28"/>
      <c r="I33">
        <v>1</v>
      </c>
      <c r="J33" s="28"/>
      <c r="K33" s="28"/>
      <c r="L33" t="s">
        <v>144</v>
      </c>
      <c r="M33" s="24" t="s">
        <v>145</v>
      </c>
    </row>
    <row r="34" spans="1:13" x14ac:dyDescent="0.25">
      <c r="A34" t="s">
        <v>32</v>
      </c>
      <c r="B34" t="s">
        <v>133</v>
      </c>
      <c r="C34" t="s">
        <v>34</v>
      </c>
      <c r="F34" t="s">
        <v>32</v>
      </c>
      <c r="G34" t="s">
        <v>32</v>
      </c>
      <c r="I34">
        <v>1</v>
      </c>
      <c r="J34">
        <v>1</v>
      </c>
      <c r="L34" t="s">
        <v>106</v>
      </c>
      <c r="M34" s="27" t="s">
        <v>134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AD51"/>
  <sheetViews>
    <sheetView workbookViewId="0">
      <pane xSplit="1" ySplit="4" topLeftCell="Q5" activePane="bottomRight" state="frozen"/>
      <selection pane="topRight" activeCell="B1" sqref="B1"/>
      <selection pane="bottomLeft" activeCell="A5" sqref="A5"/>
      <selection pane="bottomRight" activeCell="A14" sqref="A14:XFD14"/>
    </sheetView>
  </sheetViews>
  <sheetFormatPr defaultRowHeight="15" x14ac:dyDescent="0.25"/>
  <cols>
    <col min="1" max="1" width="44.28515625" customWidth="1"/>
    <col min="2" max="2" width="42.42578125" customWidth="1"/>
    <col min="3" max="3" width="31.140625" customWidth="1"/>
    <col min="4" max="4" width="23.85546875" style="1" customWidth="1"/>
    <col min="5" max="5" width="27.140625" customWidth="1"/>
    <col min="6" max="6" width="30.140625" style="15" customWidth="1"/>
    <col min="7" max="15" width="6.5703125" style="15" customWidth="1"/>
    <col min="16" max="16" width="58.7109375" customWidth="1"/>
    <col min="17" max="17" width="40.140625" customWidth="1"/>
    <col min="18" max="18" width="24.85546875" customWidth="1"/>
    <col min="19" max="19" width="9.140625" customWidth="1"/>
  </cols>
  <sheetData>
    <row r="2" spans="1:30" x14ac:dyDescent="0.25">
      <c r="E2" s="22"/>
    </row>
    <row r="4" spans="1:30" ht="45" x14ac:dyDescent="0.25">
      <c r="B4" s="9" t="s">
        <v>19</v>
      </c>
      <c r="C4" s="9" t="s">
        <v>20</v>
      </c>
      <c r="D4" s="11" t="s">
        <v>21</v>
      </c>
      <c r="E4" s="9" t="s">
        <v>22</v>
      </c>
      <c r="F4" s="9" t="s">
        <v>30</v>
      </c>
      <c r="G4" s="16" t="s">
        <v>88</v>
      </c>
      <c r="H4" s="16" t="s">
        <v>89</v>
      </c>
      <c r="I4" s="16" t="s">
        <v>16</v>
      </c>
      <c r="J4" s="16" t="s">
        <v>17</v>
      </c>
      <c r="K4" s="16" t="s">
        <v>18</v>
      </c>
      <c r="L4" s="17" t="s">
        <v>13</v>
      </c>
      <c r="M4" s="17" t="s">
        <v>87</v>
      </c>
      <c r="N4" s="17" t="s">
        <v>29</v>
      </c>
      <c r="O4" s="15" t="s">
        <v>28</v>
      </c>
      <c r="S4" s="16" t="s">
        <v>88</v>
      </c>
      <c r="T4" s="16" t="s">
        <v>89</v>
      </c>
      <c r="U4" s="16" t="s">
        <v>16</v>
      </c>
      <c r="V4" s="16" t="s">
        <v>17</v>
      </c>
      <c r="W4" s="16" t="s">
        <v>18</v>
      </c>
      <c r="X4" s="17" t="s">
        <v>13</v>
      </c>
      <c r="Y4" s="17" t="s">
        <v>87</v>
      </c>
      <c r="Z4" s="17" t="s">
        <v>26</v>
      </c>
      <c r="AA4" s="17" t="s">
        <v>27</v>
      </c>
      <c r="AB4" s="17" t="s">
        <v>29</v>
      </c>
      <c r="AC4" s="15" t="s">
        <v>28</v>
      </c>
    </row>
    <row r="5" spans="1:30" x14ac:dyDescent="0.25">
      <c r="B5" s="10"/>
      <c r="C5" s="10"/>
      <c r="D5" s="12"/>
      <c r="E5" s="10"/>
      <c r="F5" s="10"/>
      <c r="G5"/>
      <c r="H5"/>
      <c r="I5"/>
      <c r="J5"/>
      <c r="K5"/>
      <c r="L5" s="1"/>
      <c r="M5" s="1"/>
      <c r="N5" s="1"/>
      <c r="O5" s="1"/>
    </row>
    <row r="6" spans="1:30" s="6" customFormat="1" ht="25.5" x14ac:dyDescent="0.25">
      <c r="A6" s="6" t="str">
        <f>IFERROR('pub_output=csv'!B4,"")</f>
        <v>Архангельск (ООО «НАКС Архангельск»)</v>
      </c>
      <c r="B6" s="6" t="str">
        <f>IFERROR(TRIM(MID(A6,SEARCH("(",A6,1)+1,LEN(A6)-SEARCH("(",A6,1)-1)),"")</f>
        <v>ООО «НАКС Архангельск»</v>
      </c>
      <c r="C6" s="5" t="str">
        <f>IFERROR(TRIM(MID(A6,1,SEARCH(" ",A6,1)-1)),"")</f>
        <v>Архангельск</v>
      </c>
      <c r="D6" s="5" t="str">
        <f>IFERROR('pub_output=csv'!M4,"")</f>
        <v>+7 (8182) 60-89-39 
 naksarh@mail.ru</v>
      </c>
      <c r="E6" s="5" t="str">
        <f>IFERROR('pub_output=csv'!L4,"")</f>
        <v>02.06-06.06.2025</v>
      </c>
      <c r="F6" s="8"/>
      <c r="G6" s="15" t="str">
        <f>IFERROR('pub_output=csv'!C4,"")</f>
        <v>1</v>
      </c>
      <c r="H6" s="15" t="str">
        <f>IFERROR('pub_output=csv'!D4,"")</f>
        <v>1</v>
      </c>
      <c r="I6" s="15"/>
      <c r="J6" s="15" t="str">
        <f>IFERROR('pub_output=csv'!F4,"")</f>
        <v/>
      </c>
      <c r="K6" s="15" t="str">
        <f>IFERROR('pub_output=csv'!G4,"")</f>
        <v/>
      </c>
      <c r="L6" s="15">
        <v>1</v>
      </c>
      <c r="M6" s="15">
        <v>1</v>
      </c>
      <c r="N6" s="15"/>
      <c r="O6" s="15">
        <f>IFERROR('pub_output=csv'!K4,"")</f>
        <v>0</v>
      </c>
      <c r="P6" s="6" t="str">
        <f>IF(A6=0,"",A6)</f>
        <v>Архангельск (ООО «НАКС Архангельск»)</v>
      </c>
      <c r="Q6" s="6" t="str">
        <f t="shared" ref="Q6:Q11" si="0">IF(D6=0,"",D6)</f>
        <v>+7 (8182) 60-89-39 
 naksarh@mail.ru</v>
      </c>
      <c r="R6" s="6" t="str">
        <f t="shared" ref="R6:R11" si="1">IF(E6=0,"",E6)</f>
        <v>02.06-06.06.2025</v>
      </c>
      <c r="S6" s="6">
        <f>IFERROR(1*IF(G6=0,"",G6),"")</f>
        <v>1</v>
      </c>
      <c r="T6" s="6">
        <f t="shared" ref="T6:W6" si="2">IFERROR(1*IF(H6=0,"",H6),"")</f>
        <v>1</v>
      </c>
      <c r="U6" s="6" t="str">
        <f t="shared" si="2"/>
        <v/>
      </c>
      <c r="V6" s="6" t="str">
        <f t="shared" si="2"/>
        <v/>
      </c>
      <c r="W6" s="6" t="str">
        <f t="shared" si="2"/>
        <v/>
      </c>
      <c r="X6" s="6">
        <v>1</v>
      </c>
      <c r="Y6" s="6">
        <v>1</v>
      </c>
      <c r="AB6" s="6" t="str">
        <f>IFERROR(1*IF(N6=0,"",N6),"")</f>
        <v/>
      </c>
      <c r="AC6" s="6" t="str">
        <f>IFERROR(1*IF(O6=0,"",O6),"")</f>
        <v/>
      </c>
      <c r="AD6" s="6">
        <f>SUM(S6:AC6)</f>
        <v>4</v>
      </c>
    </row>
    <row r="7" spans="1:30" s="6" customFormat="1" ht="25.5" x14ac:dyDescent="0.25">
      <c r="A7" s="6" t="str">
        <f>IFERROR('pub_output=csv'!B5,"")</f>
        <v>Барнаул (ООО «ГАЦ АР НАКС»)</v>
      </c>
      <c r="B7" s="6" t="str">
        <f t="shared" ref="B7:B51" si="3">IFERROR(TRIM(MID(A7,SEARCH("(",A7,1)+1,LEN(A7)-SEARCH("(",A7,1)-1)),"")</f>
        <v>ООО «ГАЦ АР НАКС»</v>
      </c>
      <c r="C7" s="5" t="str">
        <f t="shared" ref="C7:C51" si="4">IFERROR(TRIM(MID(A7,1,SEARCH(" ",A7,1)-1)),"")</f>
        <v>Барнаул</v>
      </c>
      <c r="D7" s="5" t="str">
        <f>IFERROR('pub_output=csv'!M5,"")</f>
        <v>+7 (3852) 22-65-22 ar_gac@mail.ru</v>
      </c>
      <c r="E7" s="5" t="str">
        <f>IFERROR('pub_output=csv'!L5,"")</f>
        <v>27.05-29.05.2025</v>
      </c>
      <c r="F7" s="8"/>
      <c r="G7" s="15" t="str">
        <f>IFERROR('pub_output=csv'!C5,"")</f>
        <v>1</v>
      </c>
      <c r="H7" s="15">
        <f>IFERROR('pub_output=csv'!D5,"")</f>
        <v>1</v>
      </c>
      <c r="I7" s="15">
        <f>IFERROR('pub_output=csv'!E5,"")</f>
        <v>0</v>
      </c>
      <c r="J7" s="15">
        <f>IFERROR('pub_output=csv'!F5,"")</f>
        <v>0</v>
      </c>
      <c r="K7" s="15">
        <f>IFERROR('pub_output=csv'!G5,"")</f>
        <v>0</v>
      </c>
      <c r="L7" s="15">
        <v>1</v>
      </c>
      <c r="M7" s="15" t="str">
        <f>IFERROR('pub_output=csv'!#REF!,"")</f>
        <v/>
      </c>
      <c r="N7" s="15" t="str">
        <f>IFERROR('pub_output=csv'!J5,"")</f>
        <v/>
      </c>
      <c r="O7" s="15">
        <f>IFERROR('pub_output=csv'!K5,"")</f>
        <v>0</v>
      </c>
      <c r="P7" s="6" t="str">
        <f t="shared" ref="P7:P51" si="5">IF(A7=0,"",A7)</f>
        <v>Барнаул (ООО «ГАЦ АР НАКС»)</v>
      </c>
      <c r="Q7" s="6" t="str">
        <f t="shared" si="0"/>
        <v>+7 (3852) 22-65-22 ar_gac@mail.ru</v>
      </c>
      <c r="R7" s="6" t="str">
        <f t="shared" si="1"/>
        <v>27.05-29.05.2025</v>
      </c>
      <c r="S7" s="6">
        <f t="shared" ref="S7:S49" si="6">IFERROR(1*IF(G7=0,"",G7),"")</f>
        <v>1</v>
      </c>
      <c r="T7" s="6">
        <f t="shared" ref="T7:T49" si="7">IFERROR(1*IF(H7=0,"",H7),"")</f>
        <v>1</v>
      </c>
      <c r="U7" s="6" t="str">
        <f t="shared" ref="U7:U49" si="8">IFERROR(1*IF(I7=0,"",I7),"")</f>
        <v/>
      </c>
      <c r="V7" s="6" t="str">
        <f t="shared" ref="V7:V49" si="9">IFERROR(1*IF(J7=0,"",J7),"")</f>
        <v/>
      </c>
      <c r="W7" s="6" t="str">
        <f t="shared" ref="W7:W49" si="10">IFERROR(1*IF(K7=0,"",K7),"")</f>
        <v/>
      </c>
      <c r="X7" s="6">
        <v>1</v>
      </c>
      <c r="AB7" s="6" t="str">
        <f>IFERROR(1*IF(N7=0,"",N7),"")</f>
        <v/>
      </c>
      <c r="AC7" s="6" t="str">
        <f>IFERROR(1*IF(O7=0,"",O7),"")</f>
        <v/>
      </c>
      <c r="AD7" s="6">
        <f>SUM(S7:AC7)</f>
        <v>3</v>
      </c>
    </row>
    <row r="8" spans="1:30" s="6" customFormat="1" ht="21.75" customHeight="1" x14ac:dyDescent="0.25">
      <c r="A8" s="6" t="str">
        <f>IFERROR('pub_output=csv'!B6,"")</f>
        <v>Великий Новгород (ООО «НАКС Великий Новгород»)</v>
      </c>
      <c r="B8" s="6" t="str">
        <f t="shared" si="3"/>
        <v>ООО «НАКС Великий Новгород»</v>
      </c>
      <c r="C8" s="5" t="str">
        <f t="shared" si="4"/>
        <v>Великий</v>
      </c>
      <c r="D8" s="5" t="str">
        <f>IFERROR('pub_output=csv'!M6,"")</f>
        <v>+7 (8162) 78-77-20 
info@naks-vnovgorod.ru</v>
      </c>
      <c r="E8" s="5" t="str">
        <f>IFERROR('pub_output=csv'!L6,"")</f>
        <v>26.05-30.05.2025</v>
      </c>
      <c r="F8" s="8"/>
      <c r="G8" s="15">
        <v>1</v>
      </c>
      <c r="H8" s="15">
        <v>1</v>
      </c>
      <c r="I8" s="15"/>
      <c r="J8" s="15"/>
      <c r="K8" s="15"/>
      <c r="L8" s="15"/>
      <c r="M8" s="15"/>
      <c r="N8" s="15"/>
      <c r="O8" s="15"/>
      <c r="P8" s="6" t="str">
        <f t="shared" si="5"/>
        <v>Великий Новгород (ООО «НАКС Великий Новгород»)</v>
      </c>
      <c r="Q8" s="6" t="str">
        <f t="shared" si="0"/>
        <v>+7 (8162) 78-77-20 
info@naks-vnovgorod.ru</v>
      </c>
      <c r="R8" s="6" t="str">
        <f t="shared" si="1"/>
        <v>26.05-30.05.2025</v>
      </c>
      <c r="S8" s="6">
        <v>1</v>
      </c>
      <c r="T8" s="6">
        <v>1</v>
      </c>
    </row>
    <row r="9" spans="1:30" s="6" customFormat="1" ht="25.5" x14ac:dyDescent="0.25">
      <c r="A9" s="6" t="str">
        <f>IFERROR('pub_output=csv'!B7,"")</f>
        <v>Владимир (ООО «ТехкранТест»)</v>
      </c>
      <c r="B9" s="6" t="str">
        <f t="shared" si="3"/>
        <v>ООО «ТехкранТест»</v>
      </c>
      <c r="C9" s="5" t="str">
        <f t="shared" si="4"/>
        <v>Владимир</v>
      </c>
      <c r="D9" s="5" t="str">
        <f>IFERROR('pub_output=csv'!M7,"")</f>
        <v>+7 (4922) 33-54-09 gac@tke.ru</v>
      </c>
      <c r="E9" s="5" t="str">
        <f>IFERROR('pub_output=csv'!L7,"")</f>
        <v>22.04-24.04.2025</v>
      </c>
      <c r="F9" s="8"/>
      <c r="G9" s="15">
        <v>1</v>
      </c>
      <c r="H9" s="15">
        <v>1</v>
      </c>
      <c r="I9" s="15"/>
      <c r="J9" s="15"/>
      <c r="K9" s="15"/>
      <c r="L9" s="15">
        <v>1</v>
      </c>
      <c r="M9" s="15"/>
      <c r="N9" s="15"/>
      <c r="O9" s="15"/>
      <c r="P9" s="6" t="str">
        <f t="shared" si="5"/>
        <v>Владимир (ООО «ТехкранТест»)</v>
      </c>
      <c r="Q9" s="6" t="str">
        <f t="shared" si="0"/>
        <v>+7 (4922) 33-54-09 gac@tke.ru</v>
      </c>
      <c r="R9" s="6" t="str">
        <f t="shared" si="1"/>
        <v>22.04-24.04.2025</v>
      </c>
      <c r="S9" s="6">
        <v>1</v>
      </c>
      <c r="T9" s="6">
        <v>1</v>
      </c>
      <c r="X9" s="6">
        <v>1</v>
      </c>
    </row>
    <row r="10" spans="1:30" s="6" customFormat="1" ht="25.5" x14ac:dyDescent="0.25">
      <c r="A10" s="6" t="str">
        <f>IFERROR('pub_output=csv'!B8,"")</f>
        <v>Волгоград (ООО «НВЦ «Сварка»)</v>
      </c>
      <c r="B10" s="6" t="str">
        <f t="shared" si="3"/>
        <v>ООО «НВЦ «Сварка»</v>
      </c>
      <c r="C10" s="5" t="str">
        <f t="shared" si="4"/>
        <v>Волгоград</v>
      </c>
      <c r="D10" s="5" t="str">
        <f>IFERROR('pub_output=csv'!M8,"")</f>
        <v>+7 (8442) 73-91-56 volga-weld@yandex.ru</v>
      </c>
      <c r="E10" s="5" t="str">
        <f>IFERROR('pub_output=csv'!L8,"")</f>
        <v>14.10-16.10.2025</v>
      </c>
      <c r="F10" s="8"/>
      <c r="G10" s="15" t="str">
        <f>IFERROR('pub_output=csv'!C8,"")</f>
        <v>1</v>
      </c>
      <c r="H10" s="15">
        <f>IFERROR('pub_output=csv'!D8,"")</f>
        <v>0</v>
      </c>
      <c r="I10" s="15">
        <f>IFERROR('pub_output=csv'!E8,"")</f>
        <v>0</v>
      </c>
      <c r="J10" s="15" t="str">
        <f>IFERROR('pub_output=csv'!F8,"")</f>
        <v/>
      </c>
      <c r="K10" s="15" t="str">
        <f>IFERROR('pub_output=csv'!G8,"")</f>
        <v/>
      </c>
      <c r="L10" s="15">
        <v>1</v>
      </c>
      <c r="M10" s="15" t="str">
        <f>IFERROR('pub_output=csv'!#REF!,"")</f>
        <v/>
      </c>
      <c r="N10" s="15" t="str">
        <f>IFERROR('pub_output=csv'!J8,"")</f>
        <v/>
      </c>
      <c r="O10" s="15">
        <f>IFERROR('pub_output=csv'!K8,"")</f>
        <v>0</v>
      </c>
      <c r="P10" s="6" t="str">
        <f t="shared" si="5"/>
        <v>Волгоград (ООО «НВЦ «Сварка»)</v>
      </c>
      <c r="Q10" s="6" t="str">
        <f t="shared" si="0"/>
        <v>+7 (8442) 73-91-56 volga-weld@yandex.ru</v>
      </c>
      <c r="R10" s="6" t="str">
        <f t="shared" si="1"/>
        <v>14.10-16.10.2025</v>
      </c>
      <c r="S10" s="6">
        <f t="shared" si="6"/>
        <v>1</v>
      </c>
      <c r="T10" s="6" t="str">
        <f t="shared" si="7"/>
        <v/>
      </c>
      <c r="U10" s="6" t="str">
        <f t="shared" si="8"/>
        <v/>
      </c>
      <c r="W10" s="6" t="str">
        <f t="shared" si="10"/>
        <v/>
      </c>
      <c r="X10" s="6">
        <v>1</v>
      </c>
      <c r="AA10" s="6" t="str">
        <f>IFERROR(1*IF(M10=0,"",M10),"")</f>
        <v/>
      </c>
      <c r="AB10" s="6" t="str">
        <f>IFERROR(1*IF(N10=0,"",N10),"")</f>
        <v/>
      </c>
      <c r="AC10" s="6" t="str">
        <f>IFERROR(1*IF(O10=0,"",O10),"")</f>
        <v/>
      </c>
      <c r="AD10" s="6">
        <f>SUM(S10:AC10)</f>
        <v>2</v>
      </c>
    </row>
    <row r="11" spans="1:30" s="6" customFormat="1" ht="25.5" x14ac:dyDescent="0.25">
      <c r="A11" s="6" t="str">
        <f>IFERROR('pub_output=csv'!B9,"")</f>
        <v>Вологда (АНО «ВРАЦ»)</v>
      </c>
      <c r="B11" s="6" t="str">
        <f t="shared" si="3"/>
        <v>АНО «ВРАЦ»</v>
      </c>
      <c r="C11" s="5" t="str">
        <f t="shared" si="4"/>
        <v>Вологда</v>
      </c>
      <c r="D11" s="5" t="str">
        <f>IFERROR('pub_output=csv'!M9,"")</f>
        <v>+7 (8172) 27-23-03 
 vikulov@vologda.ru</v>
      </c>
      <c r="E11" s="5" t="str">
        <f>IFERROR('pub_output=csv'!L9,"")</f>
        <v>21.05-23.05.2025</v>
      </c>
      <c r="F11" s="8"/>
      <c r="G11" s="15" t="str">
        <f>IFERROR('pub_output=csv'!C9,"")</f>
        <v>1</v>
      </c>
      <c r="H11" s="15" t="str">
        <f>IFERROR('pub_output=csv'!D9,"")</f>
        <v>1</v>
      </c>
      <c r="I11" s="15">
        <f>IFERROR('pub_output=csv'!E9,"")</f>
        <v>0</v>
      </c>
      <c r="J11" s="15" t="str">
        <f>IFERROR('pub_output=csv'!F9,"")</f>
        <v/>
      </c>
      <c r="K11" s="15" t="str">
        <f>IFERROR('pub_output=csv'!G9,"")</f>
        <v/>
      </c>
      <c r="L11" s="15">
        <v>1</v>
      </c>
      <c r="M11" s="15">
        <v>1</v>
      </c>
      <c r="N11" s="15"/>
      <c r="O11" s="15">
        <f>IFERROR('pub_output=csv'!K9,"")</f>
        <v>0</v>
      </c>
      <c r="P11" s="6" t="str">
        <f t="shared" si="5"/>
        <v>Вологда (АНО «ВРАЦ»)</v>
      </c>
      <c r="Q11" s="6" t="str">
        <f t="shared" si="0"/>
        <v>+7 (8172) 27-23-03 
 vikulov@vologda.ru</v>
      </c>
      <c r="R11" s="6" t="str">
        <f t="shared" si="1"/>
        <v>21.05-23.05.2025</v>
      </c>
      <c r="S11" s="6">
        <f t="shared" si="6"/>
        <v>1</v>
      </c>
      <c r="T11" s="6">
        <f t="shared" si="7"/>
        <v>1</v>
      </c>
      <c r="U11" s="6" t="str">
        <f t="shared" si="8"/>
        <v/>
      </c>
      <c r="V11" s="6" t="str">
        <f t="shared" si="9"/>
        <v/>
      </c>
      <c r="W11" s="6" t="str">
        <f t="shared" si="10"/>
        <v/>
      </c>
      <c r="X11" s="6">
        <v>1</v>
      </c>
      <c r="Y11" s="6">
        <v>1</v>
      </c>
      <c r="AB11" s="6" t="str">
        <f t="shared" ref="AB11:AC13" si="11">IFERROR(1*IF(N11=0,"",N11),"")</f>
        <v/>
      </c>
      <c r="AC11" s="6" t="str">
        <f t="shared" si="11"/>
        <v/>
      </c>
      <c r="AD11" s="6">
        <f>SUM(S11:AC11)</f>
        <v>4</v>
      </c>
    </row>
    <row r="12" spans="1:30" s="6" customFormat="1" ht="25.5" x14ac:dyDescent="0.25">
      <c r="A12" s="6" t="str">
        <f>IFERROR('pub_output=csv'!B10,"")</f>
        <v>Кемерово (ООО «КЦСК»)</v>
      </c>
      <c r="B12" s="6" t="str">
        <f t="shared" si="3"/>
        <v>ООО «КЦСК»</v>
      </c>
      <c r="C12" s="5" t="str">
        <f t="shared" si="4"/>
        <v>Кемерово</v>
      </c>
      <c r="D12" s="5" t="str">
        <f>IFERROR('pub_output=csv'!M10,"")</f>
        <v xml:space="preserve"> +7 (3842) 45-27-54 
 acnk@kcsk.group </v>
      </c>
      <c r="E12" s="5" t="str">
        <f>IFERROR('pub_output=csv'!L10,"")</f>
        <v>23.04-25.04.2025</v>
      </c>
      <c r="F12" s="8"/>
      <c r="G12" s="15" t="str">
        <f>IFERROR('pub_output=csv'!C10,"")</f>
        <v>1</v>
      </c>
      <c r="H12" s="15" t="str">
        <f>IFERROR('pub_output=csv'!D10,"")</f>
        <v>1</v>
      </c>
      <c r="I12" s="15">
        <f>IFERROR('pub_output=csv'!E10,"")</f>
        <v>0</v>
      </c>
      <c r="J12" s="15" t="str">
        <f>IFERROR('pub_output=csv'!F10,"")</f>
        <v/>
      </c>
      <c r="K12" s="15" t="str">
        <f>IFERROR('pub_output=csv'!G10,"")</f>
        <v/>
      </c>
      <c r="L12" s="15" t="str">
        <f>IFERROR('pub_output=csv'!#REF!,"")</f>
        <v/>
      </c>
      <c r="M12" s="15" t="str">
        <f>IFERROR('pub_output=csv'!#REF!,"")</f>
        <v/>
      </c>
      <c r="N12" s="15" t="str">
        <f>IFERROR('pub_output=csv'!J10,"")</f>
        <v/>
      </c>
      <c r="O12" s="15">
        <f>IFERROR('pub_output=csv'!K10,"")</f>
        <v>0</v>
      </c>
      <c r="P12" s="6" t="str">
        <f t="shared" si="5"/>
        <v>Кемерово (ООО «КЦСК»)</v>
      </c>
      <c r="Q12" s="6" t="str">
        <f>IF(D12=0,"",D12)</f>
        <v xml:space="preserve"> +7 (3842) 45-27-54 
 acnk@kcsk.group </v>
      </c>
      <c r="R12" s="6" t="str">
        <f>IF(E12=0,"",E12)</f>
        <v>23.04-25.04.2025</v>
      </c>
      <c r="S12" s="6">
        <f t="shared" si="6"/>
        <v>1</v>
      </c>
      <c r="T12" s="6">
        <f t="shared" si="7"/>
        <v>1</v>
      </c>
      <c r="U12" s="6" t="str">
        <f t="shared" si="8"/>
        <v/>
      </c>
      <c r="V12" s="6" t="str">
        <f t="shared" si="9"/>
        <v/>
      </c>
      <c r="W12" s="6" t="str">
        <f t="shared" si="10"/>
        <v/>
      </c>
      <c r="Z12" s="6" t="str">
        <f>IFERROR(1*IF(L12=0,"",L12),"")</f>
        <v/>
      </c>
      <c r="AA12" s="6" t="str">
        <f>IFERROR(1*IF(M12=0,"",M12),"")</f>
        <v/>
      </c>
      <c r="AB12" s="6" t="str">
        <f t="shared" si="11"/>
        <v/>
      </c>
      <c r="AC12" s="6" t="str">
        <f t="shared" si="11"/>
        <v/>
      </c>
      <c r="AD12" s="6">
        <f>SUM(S12:AC12)</f>
        <v>2</v>
      </c>
    </row>
    <row r="13" spans="1:30" s="6" customFormat="1" ht="25.5" x14ac:dyDescent="0.25">
      <c r="A13" s="6" t="str">
        <f>IFERROR('pub_output=csv'!B11,"")</f>
        <v>Красноярск (ООО «ГАЦ-ССР»)</v>
      </c>
      <c r="B13" s="6" t="str">
        <f t="shared" si="3"/>
        <v>ООО «ГАЦ-ССР»</v>
      </c>
      <c r="C13" s="5" t="str">
        <f t="shared" si="4"/>
        <v>Красноярск</v>
      </c>
      <c r="D13" s="5" t="str">
        <f>IFERROR('pub_output=csv'!M11,"")</f>
        <v>+7 (391) 230-06-93 
gacssr@naks.ru</v>
      </c>
      <c r="E13" s="5" t="str">
        <f>IFERROR('pub_output=csv'!L11,"")</f>
        <v>07.10-09.10.2025</v>
      </c>
      <c r="F13" s="8"/>
      <c r="G13" s="15" t="str">
        <f>IFERROR('pub_output=csv'!C11,"")</f>
        <v>1</v>
      </c>
      <c r="H13" s="15">
        <v>1</v>
      </c>
      <c r="I13" s="15"/>
      <c r="J13" s="15" t="str">
        <f>IFERROR('pub_output=csv'!F11,"")</f>
        <v/>
      </c>
      <c r="K13" s="15" t="str">
        <f>IFERROR('pub_output=csv'!G11,"")</f>
        <v/>
      </c>
      <c r="L13" s="15">
        <v>1</v>
      </c>
      <c r="M13" s="15" t="str">
        <f>IFERROR('pub_output=csv'!#REF!,"")</f>
        <v/>
      </c>
      <c r="N13" s="15" t="str">
        <f>IFERROR('pub_output=csv'!J11,"")</f>
        <v/>
      </c>
      <c r="O13" s="15">
        <f>IFERROR('pub_output=csv'!K11,"")</f>
        <v>0</v>
      </c>
      <c r="P13" s="6" t="str">
        <f t="shared" si="5"/>
        <v>Красноярск (ООО «ГАЦ-ССР»)</v>
      </c>
      <c r="Q13" s="6" t="str">
        <f t="shared" ref="Q13:Q51" si="12">IF(D13=0,"",D13)</f>
        <v>+7 (391) 230-06-93 
gacssr@naks.ru</v>
      </c>
      <c r="R13" s="6" t="str">
        <f t="shared" ref="R13:R51" si="13">IF(E13=0,"",E13)</f>
        <v>07.10-09.10.2025</v>
      </c>
      <c r="S13" s="6">
        <f t="shared" si="6"/>
        <v>1</v>
      </c>
      <c r="T13" s="6">
        <f t="shared" si="7"/>
        <v>1</v>
      </c>
      <c r="U13" s="6" t="str">
        <f t="shared" si="8"/>
        <v/>
      </c>
      <c r="V13" s="6" t="str">
        <f t="shared" si="9"/>
        <v/>
      </c>
      <c r="W13" s="6" t="str">
        <f t="shared" si="10"/>
        <v/>
      </c>
      <c r="X13" s="6">
        <v>1</v>
      </c>
      <c r="AA13" s="6" t="str">
        <f>IFERROR(1*IF(M13=0,"",M13),"")</f>
        <v/>
      </c>
      <c r="AB13" s="6" t="str">
        <f t="shared" si="11"/>
        <v/>
      </c>
      <c r="AC13" s="6" t="str">
        <f t="shared" si="11"/>
        <v/>
      </c>
      <c r="AD13" s="6">
        <f>SUM(S13:AC13)</f>
        <v>3</v>
      </c>
    </row>
    <row r="14" spans="1:30" s="6" customFormat="1" ht="25.5" x14ac:dyDescent="0.25">
      <c r="A14" s="6" t="str">
        <f>IFERROR('pub_output=csv'!B12,"")</f>
        <v>Нижнекамск (ООО «НАКС-Казань»)</v>
      </c>
      <c r="C14" s="5"/>
      <c r="D14" s="5" t="str">
        <f>IFERROR('pub_output=csv'!M12,"")</f>
        <v>+7 (843) 236-57-41 acsp116@mail.ru</v>
      </c>
      <c r="E14" s="5" t="str">
        <f>IFERROR('pub_output=csv'!L12,"")</f>
        <v>25.03-27.03.2025</v>
      </c>
      <c r="F14" s="8"/>
      <c r="G14" s="15">
        <v>1</v>
      </c>
      <c r="H14" s="15">
        <v>1</v>
      </c>
      <c r="I14" s="15"/>
      <c r="J14" s="15"/>
      <c r="K14" s="15"/>
      <c r="L14" s="15"/>
      <c r="M14" s="15"/>
      <c r="N14" s="15"/>
      <c r="O14" s="15"/>
      <c r="P14" s="6" t="str">
        <f t="shared" si="5"/>
        <v>Нижнекамск (ООО «НАКС-Казань»)</v>
      </c>
      <c r="Q14" s="6" t="str">
        <f t="shared" si="12"/>
        <v>+7 (843) 236-57-41 acsp116@mail.ru</v>
      </c>
      <c r="R14" s="6" t="str">
        <f t="shared" si="13"/>
        <v>25.03-27.03.2025</v>
      </c>
      <c r="S14" s="6">
        <v>1</v>
      </c>
      <c r="T14" s="6">
        <v>1</v>
      </c>
    </row>
    <row r="15" spans="1:30" s="6" customFormat="1" ht="25.5" x14ac:dyDescent="0.25">
      <c r="A15" s="6" t="str">
        <f>IFERROR('pub_output=csv'!B13,"")</f>
        <v>Нижний Новгород (ООО «ГАЦ ВВР»)</v>
      </c>
      <c r="B15" s="6" t="str">
        <f t="shared" si="3"/>
        <v>ООО «ГАЦ ВВР»</v>
      </c>
      <c r="C15" s="5" t="str">
        <f t="shared" si="4"/>
        <v>Нижний</v>
      </c>
      <c r="D15" s="5" t="str">
        <f>IFERROR('pub_output=csv'!M13,"")</f>
        <v>+7 (831) 216-43-89 
 info@gacvvr.ru</v>
      </c>
      <c r="E15" s="5" t="str">
        <f>IFERROR('pub_output=csv'!L13,"")</f>
        <v>04.09-05.09.2025</v>
      </c>
      <c r="F15" s="8"/>
      <c r="G15" s="15" t="str">
        <f>IFERROR('pub_output=csv'!C13,"")</f>
        <v>1</v>
      </c>
      <c r="H15" s="15">
        <f>IFERROR('pub_output=csv'!D13,"")</f>
        <v>1</v>
      </c>
      <c r="I15" s="15">
        <f>IFERROR('pub_output=csv'!E13,"")</f>
        <v>0</v>
      </c>
      <c r="J15" s="15" t="str">
        <f>IFERROR('pub_output=csv'!F13,"")</f>
        <v/>
      </c>
      <c r="K15" s="15" t="str">
        <f>IFERROR('pub_output=csv'!G13,"")</f>
        <v/>
      </c>
      <c r="L15" s="15">
        <v>1</v>
      </c>
      <c r="M15" s="15">
        <v>1</v>
      </c>
      <c r="N15" s="15"/>
      <c r="O15" s="15">
        <f>IFERROR('pub_output=csv'!K13,"")</f>
        <v>0</v>
      </c>
      <c r="P15" s="6" t="str">
        <f t="shared" si="5"/>
        <v>Нижний Новгород (ООО «ГАЦ ВВР»)</v>
      </c>
      <c r="Q15" s="6" t="str">
        <f t="shared" si="12"/>
        <v>+7 (831) 216-43-89 
 info@gacvvr.ru</v>
      </c>
      <c r="R15" s="6" t="str">
        <f t="shared" si="13"/>
        <v>04.09-05.09.2025</v>
      </c>
      <c r="S15" s="6">
        <f t="shared" si="6"/>
        <v>1</v>
      </c>
      <c r="T15" s="6">
        <f t="shared" si="7"/>
        <v>1</v>
      </c>
      <c r="U15" s="6" t="str">
        <f t="shared" si="8"/>
        <v/>
      </c>
      <c r="V15" s="6" t="str">
        <f t="shared" si="9"/>
        <v/>
      </c>
      <c r="W15" s="6" t="str">
        <f t="shared" si="10"/>
        <v/>
      </c>
      <c r="X15" s="6">
        <v>1</v>
      </c>
      <c r="Y15" s="6">
        <v>1</v>
      </c>
      <c r="AB15" s="6" t="str">
        <f>IFERROR(1*IF(N15=0,"",N15),"")</f>
        <v/>
      </c>
      <c r="AC15" s="6" t="str">
        <f>IFERROR(1*IF(O15=0,"",O15),"")</f>
        <v/>
      </c>
      <c r="AD15" s="6">
        <f>SUM(S15:AC15)</f>
        <v>4</v>
      </c>
    </row>
    <row r="16" spans="1:30" s="6" customFormat="1" ht="25.5" x14ac:dyDescent="0.25">
      <c r="A16" s="6" t="str">
        <f>IFERROR('pub_output=csv'!B14,"")</f>
        <v>Новосибирск (ООО «Аттестационный центр «Сварка»)</v>
      </c>
      <c r="B16" s="6" t="str">
        <f t="shared" si="3"/>
        <v>ООО «Аттестационный центр «Сварка»</v>
      </c>
      <c r="C16" s="5" t="str">
        <f t="shared" si="4"/>
        <v>Новосибирск</v>
      </c>
      <c r="D16" s="5" t="str">
        <f>IFERROR('pub_output=csv'!M14,"")</f>
        <v>+7 (383) 363-00-27 
 svarka@ac-svarka.ru</v>
      </c>
      <c r="E16" s="5" t="str">
        <f>IFERROR('pub_output=csv'!L14,"")</f>
        <v>21.10-22.10.2025</v>
      </c>
      <c r="F16" s="8"/>
      <c r="G16" s="15" t="str">
        <f>IFERROR('pub_output=csv'!C14,"")</f>
        <v>1</v>
      </c>
      <c r="H16" s="15">
        <f>IFERROR('pub_output=csv'!D14,"")</f>
        <v>0</v>
      </c>
      <c r="I16" s="15" t="str">
        <f>IFERROR('pub_output=csv'!E14,"")</f>
        <v/>
      </c>
      <c r="J16" s="15" t="str">
        <f>IFERROR('pub_output=csv'!F14,"")</f>
        <v/>
      </c>
      <c r="K16" s="15" t="str">
        <f>IFERROR('pub_output=csv'!G14,"")</f>
        <v/>
      </c>
      <c r="L16" s="15">
        <v>1</v>
      </c>
      <c r="M16" s="15">
        <v>1</v>
      </c>
      <c r="N16" s="15"/>
      <c r="O16" s="15">
        <f>IFERROR('pub_output=csv'!K14,"")</f>
        <v>0</v>
      </c>
      <c r="P16" s="6" t="str">
        <f t="shared" si="5"/>
        <v>Новосибирск (ООО «Аттестационный центр «Сварка»)</v>
      </c>
      <c r="Q16" s="6" t="str">
        <f t="shared" si="12"/>
        <v>+7 (383) 363-00-27 
 svarka@ac-svarka.ru</v>
      </c>
      <c r="R16" s="6" t="str">
        <f t="shared" si="13"/>
        <v>21.10-22.10.2025</v>
      </c>
      <c r="S16" s="6">
        <f t="shared" si="6"/>
        <v>1</v>
      </c>
      <c r="T16" s="6" t="str">
        <f t="shared" si="7"/>
        <v/>
      </c>
      <c r="U16" s="6" t="str">
        <f t="shared" si="8"/>
        <v/>
      </c>
      <c r="V16" s="6" t="str">
        <f t="shared" si="9"/>
        <v/>
      </c>
      <c r="W16" s="6" t="str">
        <f t="shared" si="10"/>
        <v/>
      </c>
      <c r="X16" s="6">
        <v>1</v>
      </c>
      <c r="Y16" s="6">
        <v>1</v>
      </c>
      <c r="AB16" s="6" t="str">
        <f>IFERROR(1*IF(N16=0,"",N16),"")</f>
        <v/>
      </c>
      <c r="AC16" s="6" t="str">
        <f>IFERROR(1*IF(O16=0,"",O16),"")</f>
        <v/>
      </c>
      <c r="AD16" s="6">
        <f>SUM(S16:AC16)</f>
        <v>3</v>
      </c>
    </row>
    <row r="17" spans="1:30" s="6" customFormat="1" ht="25.5" x14ac:dyDescent="0.25">
      <c r="A17" s="6" t="str">
        <f>IFERROR('pub_output=csv'!B15,"")</f>
        <v>Новый Уренгой (ООО «АЦ «НАКС-Ямал»)</v>
      </c>
      <c r="B17" s="6" t="str">
        <f t="shared" si="3"/>
        <v>ООО «АЦ «НАКС-Ямал»</v>
      </c>
      <c r="C17" s="5" t="str">
        <f t="shared" si="4"/>
        <v>Новый</v>
      </c>
      <c r="D17" s="5" t="str">
        <f>IFERROR('pub_output=csv'!M15,"")</f>
        <v>+7 (3494) 93-80-55 naks-yamal@mail.ru</v>
      </c>
      <c r="E17" s="5" t="str">
        <f>IFERROR('pub_output=csv'!L15,"")</f>
        <v>28.04-30.04.2025</v>
      </c>
      <c r="F17" s="8"/>
      <c r="G17" s="15">
        <v>1</v>
      </c>
      <c r="H17" s="15"/>
      <c r="I17" s="15"/>
      <c r="J17" s="15"/>
      <c r="K17" s="15"/>
      <c r="L17" s="15"/>
      <c r="M17" s="15"/>
      <c r="N17" s="15"/>
      <c r="O17" s="15"/>
      <c r="P17" s="6" t="str">
        <f t="shared" si="5"/>
        <v>Новый Уренгой (ООО «АЦ «НАКС-Ямал»)</v>
      </c>
      <c r="Q17" s="6" t="str">
        <f t="shared" si="12"/>
        <v>+7 (3494) 93-80-55 naks-yamal@mail.ru</v>
      </c>
      <c r="R17" s="6" t="str">
        <f t="shared" si="13"/>
        <v>28.04-30.04.2025</v>
      </c>
      <c r="S17" s="6">
        <v>1</v>
      </c>
    </row>
    <row r="18" spans="1:30" s="6" customFormat="1" ht="25.5" x14ac:dyDescent="0.25">
      <c r="A18" s="6" t="str">
        <f>IFERROR('pub_output=csv'!B16,"")</f>
        <v>Оренбург (ООО «НАКС-ПФО»)</v>
      </c>
      <c r="B18" s="6" t="str">
        <f t="shared" si="3"/>
        <v>ООО «НАКС-ПФО»</v>
      </c>
      <c r="C18" s="5" t="str">
        <f t="shared" si="4"/>
        <v>Оренбург</v>
      </c>
      <c r="D18" s="5" t="str">
        <f>IFERROR('pub_output=csv'!M16,"")</f>
        <v>+7 (3532) 30-60-09 
 orenburg@naks.ru</v>
      </c>
      <c r="E18" s="5" t="str">
        <f>IFERROR('pub_output=csv'!L16,"")</f>
        <v>25.03-27.03.2025</v>
      </c>
      <c r="F18" s="8"/>
      <c r="G18" s="15" t="str">
        <f>IFERROR('pub_output=csv'!C16,"")</f>
        <v>1</v>
      </c>
      <c r="H18" s="15" t="str">
        <f>IFERROR('pub_output=csv'!D16,"")</f>
        <v>1</v>
      </c>
      <c r="I18" s="15">
        <f>IFERROR('pub_output=csv'!E16,"")</f>
        <v>0</v>
      </c>
      <c r="J18" s="15" t="str">
        <f>IFERROR('pub_output=csv'!F16,"")</f>
        <v/>
      </c>
      <c r="K18" s="15" t="str">
        <f>IFERROR('pub_output=csv'!G16,"")</f>
        <v/>
      </c>
      <c r="L18" s="15">
        <v>1</v>
      </c>
      <c r="M18" s="15">
        <v>1</v>
      </c>
      <c r="N18" s="15"/>
      <c r="O18" s="15">
        <f>IFERROR('pub_output=csv'!K16,"")</f>
        <v>0</v>
      </c>
      <c r="P18" s="6" t="str">
        <f t="shared" si="5"/>
        <v>Оренбург (ООО «НАКС-ПФО»)</v>
      </c>
      <c r="Q18" s="6" t="str">
        <f t="shared" si="12"/>
        <v>+7 (3532) 30-60-09 
 orenburg@naks.ru</v>
      </c>
      <c r="R18" s="6" t="str">
        <f t="shared" si="13"/>
        <v>25.03-27.03.2025</v>
      </c>
      <c r="S18" s="6">
        <f t="shared" si="6"/>
        <v>1</v>
      </c>
      <c r="T18" s="6">
        <f t="shared" si="7"/>
        <v>1</v>
      </c>
      <c r="U18" s="6" t="str">
        <f t="shared" si="8"/>
        <v/>
      </c>
      <c r="V18" s="6" t="str">
        <f t="shared" si="9"/>
        <v/>
      </c>
      <c r="W18" s="6" t="str">
        <f t="shared" si="10"/>
        <v/>
      </c>
      <c r="X18" s="6">
        <v>1</v>
      </c>
      <c r="Y18" s="6">
        <v>1</v>
      </c>
      <c r="AB18" s="6" t="str">
        <f t="shared" ref="AB18:AC20" si="14">IFERROR(1*IF(N18=0,"",N18),"")</f>
        <v/>
      </c>
      <c r="AC18" s="6" t="str">
        <f t="shared" si="14"/>
        <v/>
      </c>
      <c r="AD18" s="6">
        <f>SUM(S18:AC18)</f>
        <v>4</v>
      </c>
    </row>
    <row r="19" spans="1:30" s="6" customFormat="1" ht="25.5" x14ac:dyDescent="0.25">
      <c r="A19" s="6" t="str">
        <f>IFERROR('pub_output=csv'!B17,"")</f>
        <v>Пенза (ООО «НАКС-Пенза»)</v>
      </c>
      <c r="B19" s="6" t="str">
        <f t="shared" si="3"/>
        <v>ООО «НАКС-Пенза»</v>
      </c>
      <c r="C19" s="5" t="str">
        <f t="shared" si="4"/>
        <v>Пенза</v>
      </c>
      <c r="D19" s="5" t="str">
        <f>IFERROR('pub_output=csv'!M17,"")</f>
        <v>+7 (8412) 20-37-40 penza@naks.ru</v>
      </c>
      <c r="E19" s="5" t="str">
        <f>IFERROR('pub_output=csv'!L17,"")</f>
        <v>18.03-21.03.2025</v>
      </c>
      <c r="F19" s="8"/>
      <c r="G19" s="15" t="str">
        <f>IFERROR('pub_output=csv'!C17,"")</f>
        <v>1</v>
      </c>
      <c r="H19" s="15" t="str">
        <f>IFERROR('pub_output=csv'!D17,"")</f>
        <v>1</v>
      </c>
      <c r="I19" s="15" t="str">
        <f>IFERROR('pub_output=csv'!E17,"")</f>
        <v/>
      </c>
      <c r="J19" s="15" t="str">
        <f>IFERROR('pub_output=csv'!F17,"")</f>
        <v/>
      </c>
      <c r="K19" s="15" t="str">
        <f>IFERROR('pub_output=csv'!G17,"")</f>
        <v/>
      </c>
      <c r="L19" s="15">
        <v>1</v>
      </c>
      <c r="M19" s="15">
        <v>1</v>
      </c>
      <c r="N19" s="15"/>
      <c r="O19" s="15">
        <f>IFERROR('pub_output=csv'!K17,"")</f>
        <v>0</v>
      </c>
      <c r="P19" s="6" t="str">
        <f t="shared" si="5"/>
        <v>Пенза (ООО «НАКС-Пенза»)</v>
      </c>
      <c r="Q19" s="6" t="str">
        <f t="shared" si="12"/>
        <v>+7 (8412) 20-37-40 penza@naks.ru</v>
      </c>
      <c r="R19" s="6" t="str">
        <f t="shared" si="13"/>
        <v>18.03-21.03.2025</v>
      </c>
      <c r="S19" s="6">
        <f t="shared" si="6"/>
        <v>1</v>
      </c>
      <c r="T19" s="6">
        <f t="shared" si="7"/>
        <v>1</v>
      </c>
      <c r="U19" s="6" t="str">
        <f t="shared" si="8"/>
        <v/>
      </c>
      <c r="V19" s="6" t="str">
        <f t="shared" si="9"/>
        <v/>
      </c>
      <c r="W19" s="6" t="str">
        <f t="shared" si="10"/>
        <v/>
      </c>
      <c r="X19" s="6">
        <v>1</v>
      </c>
      <c r="Y19" s="6">
        <v>1</v>
      </c>
      <c r="AB19" s="6" t="str">
        <f t="shared" si="14"/>
        <v/>
      </c>
      <c r="AC19" s="6" t="str">
        <f t="shared" si="14"/>
        <v/>
      </c>
      <c r="AD19" s="6">
        <f>SUM(S19:AC19)</f>
        <v>4</v>
      </c>
    </row>
    <row r="20" spans="1:30" s="6" customFormat="1" ht="25.5" x14ac:dyDescent="0.25">
      <c r="A20" s="6" t="str">
        <f>IFERROR('pub_output=csv'!B18,"")</f>
        <v>Пермь (ЗАО «ЗУАЦ»)</v>
      </c>
      <c r="B20" s="6" t="str">
        <f t="shared" si="3"/>
        <v>ЗАО «ЗУАЦ»</v>
      </c>
      <c r="C20" s="5" t="str">
        <f t="shared" si="4"/>
        <v>Пермь</v>
      </c>
      <c r="D20" s="5" t="str">
        <f>IFERROR('pub_output=csv'!M18,"")</f>
        <v>+7 (342) 206-05-71 naksperm@naks.ru</v>
      </c>
      <c r="E20" s="5" t="str">
        <f>IFERROR('pub_output=csv'!L18,"")</f>
        <v>23.09-26.09.2025</v>
      </c>
      <c r="F20" s="8"/>
      <c r="G20" s="15" t="str">
        <f>IFERROR('pub_output=csv'!C18,"")</f>
        <v>1</v>
      </c>
      <c r="H20" s="15" t="str">
        <f>IFERROR('pub_output=csv'!D18,"")</f>
        <v>1</v>
      </c>
      <c r="I20" s="15">
        <f>IFERROR('pub_output=csv'!E18,"")</f>
        <v>0</v>
      </c>
      <c r="J20" s="15" t="str">
        <f>IFERROR('pub_output=csv'!F18,"")</f>
        <v/>
      </c>
      <c r="K20" s="15" t="str">
        <f>IFERROR('pub_output=csv'!G18,"")</f>
        <v/>
      </c>
      <c r="L20" s="15">
        <v>1</v>
      </c>
      <c r="M20" s="15" t="str">
        <f>IFERROR('pub_output=csv'!#REF!,"")</f>
        <v/>
      </c>
      <c r="N20" s="15">
        <f>IFERROR('pub_output=csv'!J18,"")</f>
        <v>0</v>
      </c>
      <c r="O20" s="15">
        <f>IFERROR('pub_output=csv'!K18,"")</f>
        <v>0</v>
      </c>
      <c r="P20" s="6" t="str">
        <f t="shared" si="5"/>
        <v>Пермь (ЗАО «ЗУАЦ»)</v>
      </c>
      <c r="Q20" s="6" t="str">
        <f t="shared" si="12"/>
        <v>+7 (342) 206-05-71 naksperm@naks.ru</v>
      </c>
      <c r="R20" s="6" t="str">
        <f t="shared" si="13"/>
        <v>23.09-26.09.2025</v>
      </c>
      <c r="S20" s="6">
        <f t="shared" si="6"/>
        <v>1</v>
      </c>
      <c r="T20" s="6">
        <f t="shared" si="7"/>
        <v>1</v>
      </c>
      <c r="U20" s="6" t="str">
        <f t="shared" si="8"/>
        <v/>
      </c>
      <c r="V20" s="6" t="str">
        <f t="shared" si="9"/>
        <v/>
      </c>
      <c r="W20" s="6" t="str">
        <f t="shared" si="10"/>
        <v/>
      </c>
      <c r="X20" s="6">
        <v>1</v>
      </c>
      <c r="AA20" s="6" t="str">
        <f>IFERROR(1*IF(M20=0,"",M20),"")</f>
        <v/>
      </c>
      <c r="AB20" s="6" t="str">
        <f t="shared" si="14"/>
        <v/>
      </c>
      <c r="AC20" s="6" t="str">
        <f t="shared" si="14"/>
        <v/>
      </c>
      <c r="AD20" s="6">
        <f>SUM(S20:AC20)</f>
        <v>3</v>
      </c>
    </row>
    <row r="21" spans="1:30" s="6" customFormat="1" ht="26.25" customHeight="1" x14ac:dyDescent="0.25">
      <c r="A21" s="6" t="str">
        <f>IFERROR('pub_output=csv'!B19,"")</f>
        <v>Ростов-на-Дону (ООО «ГОССп ЮР»)</v>
      </c>
      <c r="B21" s="6" t="str">
        <f t="shared" si="3"/>
        <v>ООО «ГОССп ЮР»</v>
      </c>
      <c r="C21" s="5" t="str">
        <f t="shared" si="4"/>
        <v>Ростов-на-Дону</v>
      </c>
      <c r="D21" s="5" t="str">
        <f>IFERROR('pub_output=csv'!M19,"")</f>
        <v>+7 (863) 333-01-23 
 gac-ur@yandex.ru</v>
      </c>
      <c r="E21" s="5" t="str">
        <f>IFERROR('pub_output=csv'!L19,"")</f>
        <v>21.04-23.04.2025</v>
      </c>
      <c r="F21" s="8"/>
      <c r="G21" s="15" t="str">
        <f>IFERROR('pub_output=csv'!C19,"")</f>
        <v>1</v>
      </c>
      <c r="H21" s="15" t="str">
        <f>IFERROR('pub_output=csv'!D19,"")</f>
        <v>1</v>
      </c>
      <c r="I21" s="15">
        <f>IFERROR('pub_output=csv'!E19,"")</f>
        <v>0</v>
      </c>
      <c r="J21" s="15" t="str">
        <f>IFERROR('pub_output=csv'!F19,"")</f>
        <v/>
      </c>
      <c r="K21" s="15" t="str">
        <f>IFERROR('pub_output=csv'!G19,"")</f>
        <v/>
      </c>
      <c r="L21" s="15" t="str">
        <f>IFERROR('pub_output=csv'!#REF!,"")</f>
        <v/>
      </c>
      <c r="M21" s="15" t="str">
        <f>IFERROR('pub_output=csv'!#REF!,"")</f>
        <v/>
      </c>
      <c r="N21" s="15">
        <f>IFERROR('pub_output=csv'!J19,"")</f>
        <v>1</v>
      </c>
      <c r="O21" s="15">
        <f>IFERROR('pub_output=csv'!K19,"")</f>
        <v>0</v>
      </c>
      <c r="P21" s="6" t="str">
        <f t="shared" si="5"/>
        <v>Ростов-на-Дону (ООО «ГОССп ЮР»)</v>
      </c>
      <c r="Q21" s="6" t="str">
        <f t="shared" si="12"/>
        <v>+7 (863) 333-01-23 
 gac-ur@yandex.ru</v>
      </c>
      <c r="R21" s="6" t="str">
        <f t="shared" si="13"/>
        <v>21.04-23.04.2025</v>
      </c>
      <c r="S21" s="6">
        <f t="shared" si="6"/>
        <v>1</v>
      </c>
      <c r="T21" s="6">
        <f t="shared" si="7"/>
        <v>1</v>
      </c>
      <c r="U21" s="6" t="str">
        <f t="shared" si="8"/>
        <v/>
      </c>
      <c r="V21" s="6" t="str">
        <f t="shared" si="9"/>
        <v/>
      </c>
      <c r="W21" s="6" t="str">
        <f t="shared" si="10"/>
        <v/>
      </c>
      <c r="X21" s="6">
        <v>1</v>
      </c>
      <c r="Y21" s="6">
        <v>1</v>
      </c>
      <c r="Z21" s="6" t="str">
        <f>IFERROR(1*IF(L21=0,"",L21),"")</f>
        <v/>
      </c>
      <c r="AA21" s="6" t="str">
        <f>IFERROR(1*IF(M21=0,"",M21),"")</f>
        <v/>
      </c>
      <c r="AC21" s="6" t="str">
        <f>IFERROR(1*IF(O21=0,"",O21),"")</f>
        <v/>
      </c>
      <c r="AD21" s="6">
        <f>SUM(S21:AC21)</f>
        <v>4</v>
      </c>
    </row>
    <row r="22" spans="1:30" s="6" customFormat="1" ht="26.25" customHeight="1" x14ac:dyDescent="0.25">
      <c r="A22" s="6" t="str">
        <f>IFERROR('pub_output=csv'!B20,"")</f>
        <v>Санкт-Петербург (ООО «РСЗ МАЦ»)</v>
      </c>
      <c r="B22" s="6" t="str">
        <f t="shared" si="3"/>
        <v>ООО «РСЗ МАЦ»</v>
      </c>
      <c r="C22" s="5" t="str">
        <f t="shared" si="4"/>
        <v>Санкт-Петербург</v>
      </c>
      <c r="D22" s="5" t="str">
        <f>IFERROR('pub_output=csv'!M20,"")</f>
        <v>+7 (812) 600-60-60 info@rszmas.ru</v>
      </c>
      <c r="E22" s="5" t="str">
        <f>IFERROR('pub_output=csv'!L20,"")</f>
        <v>03.06-06.06.2025</v>
      </c>
      <c r="F22" s="8"/>
      <c r="G22" s="15">
        <v>1</v>
      </c>
      <c r="H22" s="15"/>
      <c r="I22" s="15"/>
      <c r="J22" s="15"/>
      <c r="K22" s="15"/>
      <c r="L22" s="15"/>
      <c r="M22" s="15">
        <v>1</v>
      </c>
      <c r="N22" s="15"/>
      <c r="O22" s="15"/>
      <c r="P22" s="6" t="str">
        <f t="shared" si="5"/>
        <v>Санкт-Петербург (ООО «РСЗ МАЦ»)</v>
      </c>
      <c r="Q22" s="6" t="str">
        <f t="shared" si="12"/>
        <v>+7 (812) 600-60-60 info@rszmas.ru</v>
      </c>
      <c r="R22" s="6" t="str">
        <f t="shared" si="13"/>
        <v>03.06-06.06.2025</v>
      </c>
      <c r="S22" s="6">
        <v>1</v>
      </c>
      <c r="Y22" s="6">
        <v>1</v>
      </c>
    </row>
    <row r="23" spans="1:30" s="6" customFormat="1" ht="25.5" x14ac:dyDescent="0.25">
      <c r="A23" s="6" t="str">
        <f>IFERROR('pub_output=csv'!B21,"")</f>
        <v>Санкт-Петербург (ООО «СЗ АНТЦ «Энергомонтаж»)</v>
      </c>
      <c r="B23" s="6" t="str">
        <f t="shared" si="3"/>
        <v>ООО «СЗ АНТЦ «Энергомонтаж»</v>
      </c>
      <c r="C23" s="5" t="str">
        <f t="shared" si="4"/>
        <v>Санкт-Петербург</v>
      </c>
      <c r="D23" s="5" t="str">
        <f>IFERROR('pub_output=csv'!M21,"")</f>
        <v>+7 (812) 245-69-64 
 mail@antcszem.ru</v>
      </c>
      <c r="E23" s="5" t="str">
        <f>IFERROR('pub_output=csv'!L21,"")</f>
        <v>22.09-26.09.2025</v>
      </c>
      <c r="F23" s="8"/>
      <c r="G23" s="15">
        <f>IFERROR('pub_output=csv'!C21,"")</f>
        <v>0</v>
      </c>
      <c r="H23" s="15" t="str">
        <f>IFERROR('pub_output=csv'!D21,"")</f>
        <v>1</v>
      </c>
      <c r="I23" s="15">
        <f>IFERROR('pub_output=csv'!E21,"")</f>
        <v>0</v>
      </c>
      <c r="J23" s="15">
        <f>IFERROR('pub_output=csv'!F21,"")</f>
        <v>0</v>
      </c>
      <c r="K23" s="15">
        <f>IFERROR('pub_output=csv'!G21,"")</f>
        <v>0</v>
      </c>
      <c r="L23" s="15" t="str">
        <f>IFERROR('pub_output=csv'!#REF!,"")</f>
        <v/>
      </c>
      <c r="M23" s="15" t="str">
        <f>IFERROR('pub_output=csv'!#REF!,"")</f>
        <v/>
      </c>
      <c r="N23" s="15">
        <f>IFERROR('pub_output=csv'!J21,"")</f>
        <v>0</v>
      </c>
      <c r="O23" s="15">
        <f>IFERROR('pub_output=csv'!K21,"")</f>
        <v>0</v>
      </c>
      <c r="P23" s="6" t="str">
        <f t="shared" si="5"/>
        <v>Санкт-Петербург (ООО «СЗ АНТЦ «Энергомонтаж»)</v>
      </c>
      <c r="Q23" s="6" t="str">
        <f t="shared" si="12"/>
        <v>+7 (812) 245-69-64 
 mail@antcszem.ru</v>
      </c>
      <c r="R23" s="6" t="str">
        <f t="shared" si="13"/>
        <v>22.09-26.09.2025</v>
      </c>
      <c r="T23" s="6">
        <f t="shared" si="7"/>
        <v>1</v>
      </c>
      <c r="U23" s="6" t="str">
        <f t="shared" si="8"/>
        <v/>
      </c>
      <c r="V23" s="6" t="str">
        <f t="shared" si="9"/>
        <v/>
      </c>
      <c r="W23" s="6" t="str">
        <f t="shared" si="10"/>
        <v/>
      </c>
      <c r="X23" s="6">
        <v>1</v>
      </c>
      <c r="Z23" s="6" t="str">
        <f>IFERROR(1*IF(L23=0,"",L23),"")</f>
        <v/>
      </c>
      <c r="AA23" s="6" t="str">
        <f>IFERROR(1*IF(M23=0,"",M23),"")</f>
        <v/>
      </c>
      <c r="AB23" s="6" t="str">
        <f>IFERROR(1*IF(N23=0,"",N23),"")</f>
        <v/>
      </c>
      <c r="AC23" s="6" t="str">
        <f>IFERROR(1*IF(O23=0,"",O23),"")</f>
        <v/>
      </c>
      <c r="AD23" s="6">
        <f t="shared" ref="AD23:AD30" si="15">SUM(S23:AC23)</f>
        <v>2</v>
      </c>
    </row>
    <row r="24" spans="1:30" s="6" customFormat="1" ht="25.5" x14ac:dyDescent="0.25">
      <c r="A24" s="6" t="str">
        <f>IFERROR('pub_output=csv'!B22,"")</f>
        <v>Саранск (ООО «Центр СМТК»)</v>
      </c>
      <c r="B24" s="6" t="str">
        <f t="shared" si="3"/>
        <v>ООО «Центр СМТК»</v>
      </c>
      <c r="C24" s="5" t="str">
        <f t="shared" si="4"/>
        <v>Саранск</v>
      </c>
      <c r="D24" s="5" t="str">
        <f>IFERROR('pub_output=csv'!M22,"")</f>
        <v>+7 (8342) 23-35-81 
 smtksaransk@naks.ru</v>
      </c>
      <c r="E24" s="5" t="str">
        <f>IFERROR('pub_output=csv'!L22,"")</f>
        <v>18.03-21.03.2025</v>
      </c>
      <c r="F24" s="8"/>
      <c r="G24" s="15" t="str">
        <f>IFERROR('pub_output=csv'!C22,"")</f>
        <v>1</v>
      </c>
      <c r="H24" s="15" t="str">
        <f>IFERROR('pub_output=csv'!D22,"")</f>
        <v>1</v>
      </c>
      <c r="I24" s="15">
        <f>IFERROR('pub_output=csv'!E22,"")</f>
        <v>0</v>
      </c>
      <c r="J24" s="15" t="str">
        <f>IFERROR('pub_output=csv'!F22,"")</f>
        <v/>
      </c>
      <c r="K24" s="15" t="str">
        <f>IFERROR('pub_output=csv'!G22,"")</f>
        <v/>
      </c>
      <c r="L24" s="15">
        <v>1</v>
      </c>
      <c r="M24" s="15">
        <v>1</v>
      </c>
      <c r="N24" s="15"/>
      <c r="O24" s="15">
        <f>IFERROR('pub_output=csv'!K22,"")</f>
        <v>0</v>
      </c>
      <c r="P24" s="6" t="str">
        <f t="shared" si="5"/>
        <v>Саранск (ООО «Центр СМТК»)</v>
      </c>
      <c r="Q24" s="6" t="str">
        <f t="shared" si="12"/>
        <v>+7 (8342) 23-35-81 
 smtksaransk@naks.ru</v>
      </c>
      <c r="R24" s="6" t="str">
        <f t="shared" si="13"/>
        <v>18.03-21.03.2025</v>
      </c>
      <c r="S24" s="6">
        <f t="shared" si="6"/>
        <v>1</v>
      </c>
      <c r="T24" s="6">
        <f t="shared" si="7"/>
        <v>1</v>
      </c>
      <c r="U24" s="6" t="str">
        <f t="shared" si="8"/>
        <v/>
      </c>
      <c r="V24" s="6" t="str">
        <f t="shared" si="9"/>
        <v/>
      </c>
      <c r="W24" s="6" t="str">
        <f t="shared" si="10"/>
        <v/>
      </c>
      <c r="X24" s="6">
        <v>1</v>
      </c>
      <c r="Y24" s="6">
        <v>1</v>
      </c>
      <c r="AB24" s="6" t="str">
        <f t="shared" ref="AB24:AC28" si="16">IFERROR(1*IF(N24=0,"",N24),"")</f>
        <v/>
      </c>
      <c r="AC24" s="6" t="str">
        <f t="shared" si="16"/>
        <v/>
      </c>
      <c r="AD24" s="6">
        <f t="shared" si="15"/>
        <v>4</v>
      </c>
    </row>
    <row r="25" spans="1:30" s="6" customFormat="1" ht="25.5" x14ac:dyDescent="0.25">
      <c r="A25" s="6" t="str">
        <f>IFERROR('pub_output=csv'!B23,"")</f>
        <v>Саратов (ООО «НАКС-Саратов»)</v>
      </c>
      <c r="B25" s="6" t="str">
        <f t="shared" si="3"/>
        <v>ООО «НАКС-Саратов»</v>
      </c>
      <c r="C25" s="5" t="str">
        <f t="shared" si="4"/>
        <v>Саратов</v>
      </c>
      <c r="D25" s="5" t="str">
        <f>IFERROR('pub_output=csv'!M23,"")</f>
        <v>+7 (8452) 39-96-88 saratov@naks.ru</v>
      </c>
      <c r="E25" s="5" t="str">
        <f>IFERROR('pub_output=csv'!L23,"")</f>
        <v>15.04-17.04.2024</v>
      </c>
      <c r="F25" s="8"/>
      <c r="G25" s="15" t="str">
        <f>IFERROR('pub_output=csv'!C23,"")</f>
        <v>1</v>
      </c>
      <c r="H25" s="15" t="str">
        <f>IFERROR('pub_output=csv'!D23,"")</f>
        <v>1</v>
      </c>
      <c r="I25" s="15">
        <f>IFERROR('pub_output=csv'!E23,"")</f>
        <v>0</v>
      </c>
      <c r="J25" s="15" t="str">
        <f>IFERROR('pub_output=csv'!F23,"")</f>
        <v/>
      </c>
      <c r="K25" s="15" t="str">
        <f>IFERROR('pub_output=csv'!G23,"")</f>
        <v/>
      </c>
      <c r="L25" s="15">
        <v>1</v>
      </c>
      <c r="M25" s="15" t="str">
        <f>IFERROR('pub_output=csv'!#REF!,"")</f>
        <v/>
      </c>
      <c r="N25" s="15" t="str">
        <f>IFERROR('pub_output=csv'!J23,"")</f>
        <v/>
      </c>
      <c r="O25" s="15">
        <f>IFERROR('pub_output=csv'!K23,"")</f>
        <v>0</v>
      </c>
      <c r="P25" s="6" t="str">
        <f t="shared" si="5"/>
        <v>Саратов (ООО «НАКС-Саратов»)</v>
      </c>
      <c r="Q25" s="6" t="str">
        <f t="shared" si="12"/>
        <v>+7 (8452) 39-96-88 saratov@naks.ru</v>
      </c>
      <c r="R25" s="6" t="str">
        <f t="shared" si="13"/>
        <v>15.04-17.04.2024</v>
      </c>
      <c r="S25" s="6">
        <f t="shared" si="6"/>
        <v>1</v>
      </c>
      <c r="T25" s="6">
        <f t="shared" si="7"/>
        <v>1</v>
      </c>
      <c r="U25" s="6" t="str">
        <f t="shared" si="8"/>
        <v/>
      </c>
      <c r="V25" s="6" t="str">
        <f t="shared" si="9"/>
        <v/>
      </c>
      <c r="W25" s="6" t="str">
        <f t="shared" si="10"/>
        <v/>
      </c>
      <c r="X25" s="6">
        <v>1</v>
      </c>
      <c r="AA25" s="6" t="str">
        <f>IFERROR(1*IF(M25=0,"",M25),"")</f>
        <v/>
      </c>
      <c r="AB25" s="6" t="str">
        <f t="shared" si="16"/>
        <v/>
      </c>
      <c r="AC25" s="6" t="str">
        <f t="shared" si="16"/>
        <v/>
      </c>
      <c r="AD25" s="6">
        <f t="shared" si="15"/>
        <v>3</v>
      </c>
    </row>
    <row r="26" spans="1:30" s="6" customFormat="1" ht="25.5" x14ac:dyDescent="0.25">
      <c r="A26" s="6" t="str">
        <f>IFERROR('pub_output=csv'!B24,"")</f>
        <v>Сургут (АЦ «НАКС - Западная Сибирь»)</v>
      </c>
      <c r="B26" s="6" t="str">
        <f t="shared" si="3"/>
        <v>АЦ «НАКС - Западная Сибирь»</v>
      </c>
      <c r="C26" s="5" t="str">
        <f t="shared" si="4"/>
        <v>Сургут</v>
      </c>
      <c r="D26" s="5" t="str">
        <f>IFERROR('pub_output=csv'!M24,"")</f>
        <v>+7 (3462) 95-08-03 sur3ac@mail.ru</v>
      </c>
      <c r="E26" s="5" t="str">
        <f>IFERROR('pub_output=csv'!L24,"")</f>
        <v>25.03-28.03.2025</v>
      </c>
      <c r="F26" s="8"/>
      <c r="G26" s="15">
        <f>IFERROR('pub_output=csv'!C24,"")</f>
        <v>1</v>
      </c>
      <c r="H26" s="15">
        <f>IFERROR('pub_output=csv'!D24,"")</f>
        <v>1</v>
      </c>
      <c r="I26" s="15">
        <f>IFERROR('pub_output=csv'!E24,"")</f>
        <v>0</v>
      </c>
      <c r="J26" s="15" t="str">
        <f>IFERROR('pub_output=csv'!F24,"")</f>
        <v/>
      </c>
      <c r="K26" s="15" t="str">
        <f>IFERROR('pub_output=csv'!G24,"")</f>
        <v/>
      </c>
      <c r="L26" s="15">
        <v>1</v>
      </c>
      <c r="M26" s="15" t="str">
        <f>IFERROR('pub_output=csv'!#REF!,"")</f>
        <v/>
      </c>
      <c r="N26" s="15" t="str">
        <f>IFERROR('pub_output=csv'!J24,"")</f>
        <v/>
      </c>
      <c r="O26" s="15">
        <f>IFERROR('pub_output=csv'!K24,"")</f>
        <v>0</v>
      </c>
      <c r="P26" s="6" t="str">
        <f t="shared" si="5"/>
        <v>Сургут (АЦ «НАКС - Западная Сибирь»)</v>
      </c>
      <c r="Q26" s="6" t="str">
        <f t="shared" si="12"/>
        <v>+7 (3462) 95-08-03 sur3ac@mail.ru</v>
      </c>
      <c r="R26" s="6" t="str">
        <f t="shared" si="13"/>
        <v>25.03-28.03.2025</v>
      </c>
      <c r="S26" s="6">
        <f t="shared" si="6"/>
        <v>1</v>
      </c>
      <c r="T26" s="6">
        <f t="shared" si="7"/>
        <v>1</v>
      </c>
      <c r="U26" s="6" t="str">
        <f t="shared" si="8"/>
        <v/>
      </c>
      <c r="V26" s="6" t="str">
        <f t="shared" si="9"/>
        <v/>
      </c>
      <c r="W26" s="6" t="str">
        <f t="shared" si="10"/>
        <v/>
      </c>
      <c r="X26" s="6">
        <v>1</v>
      </c>
      <c r="AA26" s="6" t="str">
        <f>IFERROR(1*IF(M26=0,"",M26),"")</f>
        <v/>
      </c>
      <c r="AB26" s="6" t="str">
        <f t="shared" si="16"/>
        <v/>
      </c>
      <c r="AC26" s="6" t="str">
        <f t="shared" si="16"/>
        <v/>
      </c>
      <c r="AD26" s="6">
        <f t="shared" si="15"/>
        <v>3</v>
      </c>
    </row>
    <row r="27" spans="1:30" s="6" customFormat="1" ht="25.5" x14ac:dyDescent="0.25">
      <c r="A27" s="6" t="str">
        <f>IFERROR('pub_output=csv'!B25,"")</f>
        <v>Тула (ООО «АЦ ПРОМЭКСПЕРТ»)</v>
      </c>
      <c r="B27" s="6" t="str">
        <f t="shared" si="3"/>
        <v>ООО «АЦ ПРОМЭКСПЕРТ»</v>
      </c>
      <c r="C27" s="5" t="str">
        <f t="shared" si="4"/>
        <v>Тула</v>
      </c>
      <c r="D27" s="5" t="str">
        <f>IFERROR('pub_output=csv'!M25,"")</f>
        <v>+7 (4872) 56-81-26 tula@naks.ru</v>
      </c>
      <c r="E27" s="5" t="str">
        <f>IFERROR('pub_output=csv'!L25,"")</f>
        <v>21.04-25.04.2025</v>
      </c>
      <c r="F27" s="8"/>
      <c r="G27" s="15" t="str">
        <f>IFERROR('pub_output=csv'!C25,"")</f>
        <v>1</v>
      </c>
      <c r="H27" s="15">
        <f>IFERROR('pub_output=csv'!D25,"")</f>
        <v>1</v>
      </c>
      <c r="I27" s="15"/>
      <c r="J27" s="15" t="str">
        <f>IFERROR('pub_output=csv'!F25,"")</f>
        <v/>
      </c>
      <c r="K27" s="15" t="str">
        <f>IFERROR('pub_output=csv'!G25,"")</f>
        <v/>
      </c>
      <c r="L27" s="15">
        <f>IFERROR('pub_output=csv'!I25,"")</f>
        <v>1</v>
      </c>
      <c r="M27" s="15"/>
      <c r="N27" s="15"/>
      <c r="O27" s="15">
        <f>IFERROR('pub_output=csv'!K25,"")</f>
        <v>0</v>
      </c>
      <c r="P27" s="6" t="str">
        <f t="shared" si="5"/>
        <v>Тула (ООО «АЦ ПРОМЭКСПЕРТ»)</v>
      </c>
      <c r="Q27" s="6" t="str">
        <f t="shared" si="12"/>
        <v>+7 (4872) 56-81-26 tula@naks.ru</v>
      </c>
      <c r="R27" s="6" t="str">
        <f t="shared" si="13"/>
        <v>21.04-25.04.2025</v>
      </c>
      <c r="S27" s="6">
        <f t="shared" si="6"/>
        <v>1</v>
      </c>
      <c r="T27" s="6">
        <f t="shared" si="7"/>
        <v>1</v>
      </c>
      <c r="U27" s="6" t="str">
        <f t="shared" si="8"/>
        <v/>
      </c>
      <c r="V27" s="6" t="str">
        <f t="shared" si="9"/>
        <v/>
      </c>
      <c r="W27" s="6" t="str">
        <f t="shared" si="10"/>
        <v/>
      </c>
      <c r="X27" s="6">
        <v>1</v>
      </c>
      <c r="AA27" s="6" t="str">
        <f>IFERROR(1*IF(M27=0,"",M27),"")</f>
        <v/>
      </c>
      <c r="AB27" s="6" t="str">
        <f t="shared" si="16"/>
        <v/>
      </c>
      <c r="AC27" s="6" t="str">
        <f t="shared" si="16"/>
        <v/>
      </c>
      <c r="AD27" s="6">
        <f t="shared" si="15"/>
        <v>3</v>
      </c>
    </row>
    <row r="28" spans="1:30" s="6" customFormat="1" ht="25.5" x14ac:dyDescent="0.25">
      <c r="A28" s="6" t="str">
        <f>IFERROR('pub_output=csv'!B26,"")</f>
        <v>Тверь (ООО «НАКС-ТВЕРЬ»)</v>
      </c>
      <c r="B28" s="6" t="str">
        <f t="shared" si="3"/>
        <v>ООО «НАКС-ТВЕРЬ»</v>
      </c>
      <c r="C28" s="5" t="str">
        <f t="shared" si="4"/>
        <v>Тверь</v>
      </c>
      <c r="D28" s="5" t="str">
        <f>IFERROR('pub_output=csv'!M26,"")</f>
        <v>+7 (495) 532-77-22 
infotver@naks.ru</v>
      </c>
      <c r="E28" s="5" t="str">
        <f>IFERROR('pub_output=csv'!L26,"")</f>
        <v>22.10-24.10.2025</v>
      </c>
      <c r="F28" s="8"/>
      <c r="G28" s="15" t="str">
        <f>IFERROR('pub_output=csv'!C26,"")</f>
        <v>1</v>
      </c>
      <c r="H28" s="15" t="str">
        <f>IFERROR('pub_output=csv'!D26,"")</f>
        <v>1</v>
      </c>
      <c r="I28" s="15">
        <f>IFERROR('pub_output=csv'!E26,"")</f>
        <v>0</v>
      </c>
      <c r="J28" s="15" t="str">
        <f>IFERROR('pub_output=csv'!F26,"")</f>
        <v/>
      </c>
      <c r="K28" s="15" t="str">
        <f>IFERROR('pub_output=csv'!G26,"")</f>
        <v/>
      </c>
      <c r="L28" s="15">
        <v>1</v>
      </c>
      <c r="M28" s="15">
        <v>1</v>
      </c>
      <c r="N28" s="15"/>
      <c r="O28" s="15">
        <f>IFERROR('pub_output=csv'!K26,"")</f>
        <v>0</v>
      </c>
      <c r="P28" s="6" t="str">
        <f t="shared" si="5"/>
        <v>Тверь (ООО «НАКС-ТВЕРЬ»)</v>
      </c>
      <c r="Q28" s="6" t="str">
        <f t="shared" si="12"/>
        <v>+7 (495) 532-77-22 
infotver@naks.ru</v>
      </c>
      <c r="R28" s="6" t="str">
        <f t="shared" si="13"/>
        <v>22.10-24.10.2025</v>
      </c>
      <c r="S28" s="6">
        <f t="shared" si="6"/>
        <v>1</v>
      </c>
      <c r="T28" s="6">
        <f t="shared" si="7"/>
        <v>1</v>
      </c>
      <c r="U28" s="6" t="str">
        <f t="shared" si="8"/>
        <v/>
      </c>
      <c r="V28" s="6" t="str">
        <f t="shared" si="9"/>
        <v/>
      </c>
      <c r="W28" s="6" t="str">
        <f t="shared" si="10"/>
        <v/>
      </c>
      <c r="X28" s="6">
        <v>1</v>
      </c>
      <c r="Y28" s="6">
        <v>1</v>
      </c>
      <c r="AB28" s="6" t="str">
        <f t="shared" si="16"/>
        <v/>
      </c>
      <c r="AC28" s="6" t="str">
        <f t="shared" si="16"/>
        <v/>
      </c>
      <c r="AD28" s="6">
        <f t="shared" si="15"/>
        <v>4</v>
      </c>
    </row>
    <row r="29" spans="1:30" s="6" customFormat="1" ht="25.5" x14ac:dyDescent="0.25">
      <c r="A29" s="6" t="str">
        <f>IFERROR('pub_output=csv'!B27,"")</f>
        <v>Тольятти (ООО «ССДЦ «Дельта»)</v>
      </c>
      <c r="B29" s="6" t="str">
        <f t="shared" si="3"/>
        <v>ООО «ССДЦ «Дельта»</v>
      </c>
      <c r="C29" s="5" t="str">
        <f t="shared" si="4"/>
        <v>Тольятти</v>
      </c>
      <c r="D29" s="5" t="str">
        <f>IFERROR('pub_output=csv'!M27,"")</f>
        <v>+7 (8482) 55-57-42 
 ssdc-delta@yandex.ru</v>
      </c>
      <c r="E29" s="5" t="str">
        <f>IFERROR('pub_output=csv'!L27,"")</f>
        <v>02.10-03.10.2025</v>
      </c>
      <c r="F29" s="8"/>
      <c r="G29" s="15" t="str">
        <f>IFERROR('pub_output=csv'!C27,"")</f>
        <v>1</v>
      </c>
      <c r="H29" s="15">
        <f>IFERROR('pub_output=csv'!D27,"")</f>
        <v>1</v>
      </c>
      <c r="I29" s="15">
        <f>IFERROR('pub_output=csv'!E27,"")</f>
        <v>0</v>
      </c>
      <c r="J29" s="15" t="str">
        <f>IFERROR('pub_output=csv'!F27,"")</f>
        <v/>
      </c>
      <c r="K29" s="15" t="str">
        <f>IFERROR('pub_output=csv'!G27,"")</f>
        <v/>
      </c>
      <c r="L29" s="15">
        <v>1</v>
      </c>
      <c r="M29" s="15">
        <v>1</v>
      </c>
      <c r="N29" s="15"/>
      <c r="O29" s="15">
        <f>IFERROR('pub_output=csv'!K27,"")</f>
        <v>0</v>
      </c>
      <c r="P29" s="6" t="str">
        <f t="shared" si="5"/>
        <v>Тольятти (ООО «ССДЦ «Дельта»)</v>
      </c>
      <c r="Q29" s="6" t="str">
        <f t="shared" si="12"/>
        <v>+7 (8482) 55-57-42 
 ssdc-delta@yandex.ru</v>
      </c>
      <c r="R29" s="6" t="str">
        <f t="shared" si="13"/>
        <v>02.10-03.10.2025</v>
      </c>
      <c r="S29" s="6">
        <f t="shared" si="6"/>
        <v>1</v>
      </c>
      <c r="T29" s="6">
        <f t="shared" si="7"/>
        <v>1</v>
      </c>
      <c r="U29" s="6" t="str">
        <f t="shared" si="8"/>
        <v/>
      </c>
      <c r="V29" s="6" t="str">
        <f t="shared" si="9"/>
        <v/>
      </c>
      <c r="W29" s="6" t="str">
        <f t="shared" si="10"/>
        <v/>
      </c>
      <c r="X29" s="6">
        <v>1</v>
      </c>
      <c r="Y29" s="6">
        <v>1</v>
      </c>
      <c r="AC29" s="6" t="str">
        <f>IFERROR(1*IF(O29=0,"",O29),"")</f>
        <v/>
      </c>
      <c r="AD29" s="6">
        <f t="shared" si="15"/>
        <v>4</v>
      </c>
    </row>
    <row r="30" spans="1:30" s="6" customFormat="1" ht="25.5" x14ac:dyDescent="0.25">
      <c r="A30" s="6" t="str">
        <f>IFERROR('pub_output=csv'!B28,"")</f>
        <v>Челябинск (ООО «ЦПС «Сварка и Контроль»)</v>
      </c>
      <c r="B30" s="6" t="str">
        <f t="shared" si="3"/>
        <v>ООО «ЦПС «Сварка и Контроль»</v>
      </c>
      <c r="C30" s="5" t="str">
        <f t="shared" si="4"/>
        <v>Челябинск</v>
      </c>
      <c r="D30" s="5" t="str">
        <f>IFERROR('pub_output=csv'!M28,"")</f>
        <v>+7 (351) 729-94-20 
 centr@svarka74.ru</v>
      </c>
      <c r="E30" s="5" t="str">
        <f>IFERROR('pub_output=csv'!L28,"")</f>
        <v>21.04-25.04.2025</v>
      </c>
      <c r="F30" s="8"/>
      <c r="G30" s="15" t="str">
        <f>IFERROR('pub_output=csv'!C28,"")</f>
        <v>1</v>
      </c>
      <c r="H30" s="15" t="str">
        <f>IFERROR('pub_output=csv'!D28,"")</f>
        <v>1</v>
      </c>
      <c r="I30" s="15">
        <f>IFERROR('pub_output=csv'!E28,"")</f>
        <v>0</v>
      </c>
      <c r="J30" s="15" t="str">
        <f>IFERROR('pub_output=csv'!F28,"")</f>
        <v/>
      </c>
      <c r="K30" s="15" t="str">
        <f>IFERROR('pub_output=csv'!G28,"")</f>
        <v/>
      </c>
      <c r="L30" s="15">
        <v>1</v>
      </c>
      <c r="M30" s="15"/>
      <c r="N30" s="15"/>
      <c r="O30" s="15">
        <f>IFERROR('pub_output=csv'!K28,"")</f>
        <v>0</v>
      </c>
      <c r="P30" s="6" t="str">
        <f t="shared" si="5"/>
        <v>Челябинск (ООО «ЦПС «Сварка и Контроль»)</v>
      </c>
      <c r="Q30" s="6" t="str">
        <f t="shared" si="12"/>
        <v>+7 (351) 729-94-20 
 centr@svarka74.ru</v>
      </c>
      <c r="R30" s="6" t="str">
        <f t="shared" si="13"/>
        <v>21.04-25.04.2025</v>
      </c>
      <c r="S30" s="6">
        <f t="shared" si="6"/>
        <v>1</v>
      </c>
      <c r="T30" s="6">
        <f t="shared" si="7"/>
        <v>1</v>
      </c>
      <c r="U30" s="6" t="str">
        <f t="shared" si="8"/>
        <v/>
      </c>
      <c r="V30" s="6" t="str">
        <f t="shared" si="9"/>
        <v/>
      </c>
      <c r="W30" s="6" t="str">
        <f t="shared" si="10"/>
        <v/>
      </c>
      <c r="X30" s="6">
        <v>1</v>
      </c>
      <c r="AB30" s="6" t="str">
        <f>IFERROR(1*IF(N30=0,"",N30),"")</f>
        <v/>
      </c>
      <c r="AC30" s="6" t="str">
        <f>IFERROR(1*IF(O30=0,"",O30),"")</f>
        <v/>
      </c>
      <c r="AD30" s="6">
        <f t="shared" si="15"/>
        <v>3</v>
      </c>
    </row>
    <row r="31" spans="1:30" s="6" customFormat="1" ht="25.5" x14ac:dyDescent="0.25">
      <c r="A31" s="6" t="str">
        <f>IFERROR('pub_output=csv'!B29,"")</f>
        <v>Ульяновск (ООО «НАКС-Симбирск»)</v>
      </c>
      <c r="B31" s="6" t="str">
        <f t="shared" si="3"/>
        <v>ООО «НАКС-Симбирск»</v>
      </c>
      <c r="C31" s="5" t="str">
        <f t="shared" si="4"/>
        <v>Ульяновск</v>
      </c>
      <c r="D31" s="5" t="str">
        <f>IFERROR('pub_output=csv'!M29,"")</f>
        <v>+7 (927) 175-43-36 naks-simbirsk@yandex.ru</v>
      </c>
      <c r="E31" s="5" t="str">
        <f>IFERROR('pub_output=csv'!L29,"")</f>
        <v>18.03-21.03.2025</v>
      </c>
      <c r="F31" s="8"/>
      <c r="G31" s="15">
        <v>1</v>
      </c>
      <c r="H31" s="15">
        <v>1</v>
      </c>
      <c r="I31" s="15"/>
      <c r="J31" s="15"/>
      <c r="K31" s="15"/>
      <c r="L31" s="15">
        <v>1</v>
      </c>
      <c r="M31" s="15">
        <v>1</v>
      </c>
      <c r="N31" s="15"/>
      <c r="O31" s="15"/>
      <c r="P31" s="6" t="str">
        <f t="shared" si="5"/>
        <v>Ульяновск (ООО «НАКС-Симбирск»)</v>
      </c>
      <c r="Q31" s="26" t="s">
        <v>111</v>
      </c>
      <c r="R31" s="6" t="str">
        <f t="shared" si="13"/>
        <v>18.03-21.03.2025</v>
      </c>
      <c r="S31" s="6">
        <v>1</v>
      </c>
      <c r="T31" s="6">
        <v>1</v>
      </c>
      <c r="X31" s="6">
        <v>1</v>
      </c>
      <c r="Y31" s="6">
        <v>1</v>
      </c>
    </row>
    <row r="32" spans="1:30" s="6" customFormat="1" ht="25.5" x14ac:dyDescent="0.25">
      <c r="A32" s="6" t="str">
        <f>IFERROR('pub_output=csv'!B30,"")</f>
        <v>Уфа (ООО «ГАЦ РБ»)</v>
      </c>
      <c r="B32" s="6" t="str">
        <f t="shared" si="3"/>
        <v>ООО «ГАЦ РБ»</v>
      </c>
      <c r="C32" s="5" t="str">
        <f t="shared" si="4"/>
        <v>Уфа</v>
      </c>
      <c r="D32" s="5" t="str">
        <f>IFERROR('pub_output=csv'!M30,"")</f>
        <v>+7 (347) 246-87-26 gac_rb@ufamail.ru</v>
      </c>
      <c r="E32" s="5" t="str">
        <f>IFERROR('pub_output=csv'!L30,"")</f>
        <v>20.05-23.05.2025</v>
      </c>
      <c r="F32" s="8"/>
      <c r="G32" s="15" t="str">
        <f>IFERROR('pub_output=csv'!C30,"")</f>
        <v>1</v>
      </c>
      <c r="H32" s="15" t="str">
        <f>IFERROR('pub_output=csv'!D30,"")</f>
        <v>1</v>
      </c>
      <c r="I32" s="15">
        <f>IFERROR('pub_output=csv'!E30,"")</f>
        <v>0</v>
      </c>
      <c r="J32" s="15" t="str">
        <f>IFERROR('pub_output=csv'!F30,"")</f>
        <v/>
      </c>
      <c r="K32" s="15" t="str">
        <f>IFERROR('pub_output=csv'!G30,"")</f>
        <v/>
      </c>
      <c r="L32" s="15" t="str">
        <f>IFERROR('pub_output=csv'!#REF!,"")</f>
        <v/>
      </c>
      <c r="M32" s="15">
        <v>1</v>
      </c>
      <c r="N32" s="15"/>
      <c r="O32" s="15">
        <f>IFERROR('pub_output=csv'!K30,"")</f>
        <v>0</v>
      </c>
      <c r="P32" s="6" t="str">
        <f t="shared" si="5"/>
        <v>Уфа (ООО «ГАЦ РБ»)</v>
      </c>
      <c r="Q32" s="6" t="str">
        <f t="shared" si="12"/>
        <v>+7 (347) 246-87-26 gac_rb@ufamail.ru</v>
      </c>
      <c r="R32" s="6" t="str">
        <f t="shared" si="13"/>
        <v>20.05-23.05.2025</v>
      </c>
      <c r="S32" s="6">
        <f t="shared" si="6"/>
        <v>1</v>
      </c>
      <c r="T32" s="6">
        <f t="shared" si="7"/>
        <v>1</v>
      </c>
      <c r="U32" s="6" t="str">
        <f t="shared" si="8"/>
        <v/>
      </c>
      <c r="V32" s="6" t="str">
        <f t="shared" si="9"/>
        <v/>
      </c>
      <c r="W32" s="6" t="str">
        <f t="shared" si="10"/>
        <v/>
      </c>
      <c r="Y32" s="6">
        <v>1</v>
      </c>
      <c r="Z32" s="6" t="str">
        <f>IFERROR(1*IF(L32=0,"",L32),"")</f>
        <v/>
      </c>
      <c r="AB32" s="6" t="str">
        <f>IFERROR(1*IF(N32=0,"",N32),"")</f>
        <v/>
      </c>
      <c r="AC32" s="6" t="str">
        <f>IFERROR(1*IF(O32=0,"",O32),"")</f>
        <v/>
      </c>
      <c r="AD32" s="6">
        <f>SUM(S32:AC32)</f>
        <v>3</v>
      </c>
    </row>
    <row r="33" spans="1:30" s="6" customFormat="1" ht="38.25" x14ac:dyDescent="0.25">
      <c r="A33" s="6" t="str">
        <f>IFERROR('pub_output=csv'!B31,"")</f>
        <v>Хабаровск (ООО АЦ «НАКС-Хабаровск»)</v>
      </c>
      <c r="B33" s="6" t="str">
        <f t="shared" si="3"/>
        <v>ООО АЦ «НАКС-Хабаровск»</v>
      </c>
      <c r="C33" s="5" t="str">
        <f t="shared" si="4"/>
        <v>Хабаровск</v>
      </c>
      <c r="D33" s="5" t="str">
        <f>IFERROR('pub_output=csv'!M31,"")</f>
        <v>+7 (4212) 93-43-05 naks.habarovsk@gmail.com</v>
      </c>
      <c r="E33" s="5" t="str">
        <f>IFERROR('pub_output=csv'!L31,"")</f>
        <v>19.05-21.05.2025</v>
      </c>
      <c r="F33" s="8"/>
      <c r="G33" s="15">
        <v>1</v>
      </c>
      <c r="H33" s="15">
        <v>1</v>
      </c>
      <c r="I33" s="15"/>
      <c r="J33" s="15"/>
      <c r="K33" s="15"/>
      <c r="L33" s="15"/>
      <c r="M33" s="15"/>
      <c r="N33" s="15"/>
      <c r="O33" s="15"/>
      <c r="P33" s="6" t="str">
        <f t="shared" si="5"/>
        <v>Хабаровск (ООО АЦ «НАКС-Хабаровск»)</v>
      </c>
      <c r="Q33" s="6" t="str">
        <f t="shared" si="12"/>
        <v>+7 (4212) 93-43-05 naks.habarovsk@gmail.com</v>
      </c>
      <c r="R33" s="6" t="str">
        <f t="shared" si="13"/>
        <v>19.05-21.05.2025</v>
      </c>
      <c r="S33" s="6">
        <v>1</v>
      </c>
      <c r="T33" s="6">
        <v>1</v>
      </c>
    </row>
    <row r="34" spans="1:30" s="6" customFormat="1" ht="25.5" x14ac:dyDescent="0.25">
      <c r="A34" s="6" t="str">
        <f>IFERROR('pub_output=csv'!B32,"")</f>
        <v>Южно-Сахалинск (ООО АЦ «ОСТРОВНОЙ»)</v>
      </c>
      <c r="B34" s="6" t="str">
        <f t="shared" si="3"/>
        <v>ООО АЦ «ОСТРОВНОЙ»</v>
      </c>
      <c r="C34" s="5" t="str">
        <f t="shared" si="4"/>
        <v>Южно-Сахалинск</v>
      </c>
      <c r="D34" s="5" t="str">
        <f>IFERROR('pub_output=csv'!M32,"")</f>
        <v>+7 (4242) 46-61-29 tor_1ac@mail.ru</v>
      </c>
      <c r="E34" s="5" t="str">
        <f>IFERROR('pub_output=csv'!L32,"")</f>
        <v>29.09-30.09.2025</v>
      </c>
      <c r="F34" s="8"/>
      <c r="G34" s="15">
        <v>1</v>
      </c>
      <c r="H34" s="15">
        <v>1</v>
      </c>
      <c r="I34" s="15"/>
      <c r="J34" s="15"/>
      <c r="K34" s="15"/>
      <c r="L34" s="15"/>
      <c r="M34" s="15"/>
      <c r="N34" s="15"/>
      <c r="O34" s="15"/>
      <c r="P34" s="6" t="str">
        <f t="shared" si="5"/>
        <v>Южно-Сахалинск (ООО АЦ «ОСТРОВНОЙ»)</v>
      </c>
      <c r="Q34" s="6" t="str">
        <f t="shared" si="12"/>
        <v>+7 (4242) 46-61-29 tor_1ac@mail.ru</v>
      </c>
      <c r="R34" s="6" t="str">
        <f t="shared" si="13"/>
        <v>29.09-30.09.2025</v>
      </c>
      <c r="S34" s="6">
        <v>1</v>
      </c>
      <c r="T34" s="6">
        <v>1</v>
      </c>
    </row>
    <row r="35" spans="1:30" s="6" customFormat="1" ht="25.5" x14ac:dyDescent="0.25">
      <c r="A35" s="6" t="str">
        <f>IFERROR('pub_output=csv'!B33,"")</f>
        <v>Якутск (ООО «Якутский центр сварки»)</v>
      </c>
      <c r="B35" s="6" t="str">
        <f t="shared" si="3"/>
        <v>ООО «Якутский центр сварки»</v>
      </c>
      <c r="C35" s="5" t="str">
        <f t="shared" si="4"/>
        <v>Якутск</v>
      </c>
      <c r="D35" s="5" t="str">
        <f>IFERROR('pub_output=csv'!M33,"")</f>
        <v>+7 (4112) 24-07-17 
vsr4ac@naks.ru</v>
      </c>
      <c r="E35" s="5" t="str">
        <f>IFERROR('pub_output=csv'!L33,"")</f>
        <v>10.06-20.06.2025</v>
      </c>
      <c r="F35" s="8"/>
      <c r="G35" s="15">
        <v>1</v>
      </c>
      <c r="H35" s="15"/>
      <c r="I35" s="15"/>
      <c r="J35" s="15"/>
      <c r="K35" s="15"/>
      <c r="L35" s="15">
        <v>1</v>
      </c>
      <c r="M35" s="15"/>
      <c r="N35" s="15"/>
      <c r="O35" s="15"/>
      <c r="P35" s="6" t="str">
        <f t="shared" si="5"/>
        <v>Якутск (ООО «Якутский центр сварки»)</v>
      </c>
      <c r="Q35" s="6" t="str">
        <f t="shared" si="12"/>
        <v>+7 (4112) 24-07-17 
vsr4ac@naks.ru</v>
      </c>
      <c r="R35" s="6" t="str">
        <f t="shared" si="13"/>
        <v>10.06-20.06.2025</v>
      </c>
      <c r="S35" s="6">
        <v>1</v>
      </c>
      <c r="X35" s="6">
        <v>1</v>
      </c>
    </row>
    <row r="36" spans="1:30" ht="38.25" x14ac:dyDescent="0.25">
      <c r="A36" s="6" t="str">
        <f>IFERROR('pub_output=csv'!B34,"")</f>
        <v>Ярославль (ООО «НАКС-Ярославль»)</v>
      </c>
      <c r="B36" s="6" t="str">
        <f t="shared" si="3"/>
        <v>ООО «НАКС-Ярославль»</v>
      </c>
      <c r="C36" s="5" t="str">
        <f t="shared" si="4"/>
        <v>Ярославль</v>
      </c>
      <c r="D36" s="5" t="str">
        <f>IFERROR('pub_output=csv'!M34,"")</f>
        <v>+7 (4852) 59-41-19 Svarka@NAKS-Yaroslavl.ru</v>
      </c>
      <c r="E36" s="5" t="str">
        <f>IFERROR('pub_output=csv'!L34,"")</f>
        <v>23.04-25.04.2025</v>
      </c>
      <c r="F36" s="8"/>
      <c r="G36" s="15" t="str">
        <f>IFERROR('pub_output=csv'!C34,"")</f>
        <v>1</v>
      </c>
      <c r="H36" s="15">
        <f>IFERROR('pub_output=csv'!D34,"")</f>
        <v>0</v>
      </c>
      <c r="I36" s="15">
        <f>IFERROR('pub_output=csv'!E34,"")</f>
        <v>0</v>
      </c>
      <c r="J36" s="15" t="str">
        <f>IFERROR('pub_output=csv'!F34,"")</f>
        <v/>
      </c>
      <c r="K36" s="15" t="str">
        <f>IFERROR('pub_output=csv'!G34,"")</f>
        <v/>
      </c>
      <c r="L36" s="15">
        <v>1</v>
      </c>
      <c r="M36" s="15">
        <v>1</v>
      </c>
      <c r="O36" s="15">
        <f>IFERROR('pub_output=csv'!K34,"")</f>
        <v>0</v>
      </c>
      <c r="P36" s="6" t="str">
        <f t="shared" si="5"/>
        <v>Ярославль (ООО «НАКС-Ярославль»)</v>
      </c>
      <c r="Q36" s="6" t="str">
        <f t="shared" si="12"/>
        <v>+7 (4852) 59-41-19 Svarka@NAKS-Yaroslavl.ru</v>
      </c>
      <c r="R36" s="6" t="str">
        <f t="shared" si="13"/>
        <v>23.04-25.04.2025</v>
      </c>
      <c r="S36" s="6">
        <f t="shared" si="6"/>
        <v>1</v>
      </c>
      <c r="T36" s="6" t="str">
        <f t="shared" si="7"/>
        <v/>
      </c>
      <c r="U36" s="6" t="str">
        <f t="shared" si="8"/>
        <v/>
      </c>
      <c r="V36" s="6" t="str">
        <f t="shared" si="9"/>
        <v/>
      </c>
      <c r="W36" s="6" t="str">
        <f t="shared" si="10"/>
        <v/>
      </c>
      <c r="X36" s="6">
        <v>1</v>
      </c>
      <c r="Y36" s="6">
        <v>1</v>
      </c>
      <c r="Z36" s="6"/>
      <c r="AA36" s="6"/>
      <c r="AB36" s="6" t="str">
        <f t="shared" ref="AB36:AB49" si="17">IFERROR(1*IF(N36=0,"",N36),"")</f>
        <v/>
      </c>
      <c r="AC36" s="6" t="str">
        <f t="shared" ref="AC36:AC49" si="18">IFERROR(1*IF(O36=0,"",O36),"")</f>
        <v/>
      </c>
      <c r="AD36" s="6">
        <f t="shared" ref="AD36:AD49" si="19">SUM(S36:AC36)</f>
        <v>3</v>
      </c>
    </row>
    <row r="37" spans="1:30" x14ac:dyDescent="0.25">
      <c r="A37" s="6">
        <f>IFERROR('pub_output=csv'!B38,"")</f>
        <v>0</v>
      </c>
      <c r="B37" s="6" t="str">
        <f t="shared" si="3"/>
        <v/>
      </c>
      <c r="C37" s="5" t="str">
        <f t="shared" si="4"/>
        <v/>
      </c>
      <c r="D37" s="5">
        <f>IFERROR('pub_output=csv'!M38,"")</f>
        <v>0</v>
      </c>
      <c r="E37" s="5">
        <f>IFERROR('pub_output=csv'!L38,"")</f>
        <v>0</v>
      </c>
      <c r="F37" s="8"/>
      <c r="G37" s="15">
        <f>IFERROR('pub_output=csv'!C38,"")</f>
        <v>0</v>
      </c>
      <c r="H37" s="15">
        <f>IFERROR('pub_output=csv'!D38,"")</f>
        <v>0</v>
      </c>
      <c r="I37" s="15">
        <f>IFERROR('pub_output=csv'!E38,"")</f>
        <v>0</v>
      </c>
      <c r="J37" s="15">
        <f>IFERROR('pub_output=csv'!F38,"")</f>
        <v>0</v>
      </c>
      <c r="K37" s="15">
        <f>IFERROR('pub_output=csv'!G38,"")</f>
        <v>0</v>
      </c>
      <c r="L37" s="15" t="str">
        <f>IFERROR('pub_output=csv'!#REF!,"")</f>
        <v/>
      </c>
      <c r="M37" s="15" t="str">
        <f>IFERROR('pub_output=csv'!#REF!,"")</f>
        <v/>
      </c>
      <c r="N37" s="15">
        <f>IFERROR('pub_output=csv'!J38,"")</f>
        <v>0</v>
      </c>
      <c r="O37" s="15">
        <f>IFERROR('pub_output=csv'!K38,"")</f>
        <v>0</v>
      </c>
      <c r="P37" s="6" t="str">
        <f t="shared" si="5"/>
        <v/>
      </c>
      <c r="Q37" s="6" t="str">
        <f t="shared" si="12"/>
        <v/>
      </c>
      <c r="R37" s="6" t="str">
        <f t="shared" si="13"/>
        <v/>
      </c>
      <c r="S37" s="6" t="str">
        <f t="shared" si="6"/>
        <v/>
      </c>
      <c r="T37" s="6" t="str">
        <f t="shared" si="7"/>
        <v/>
      </c>
      <c r="U37" s="6" t="str">
        <f t="shared" si="8"/>
        <v/>
      </c>
      <c r="V37" s="6" t="str">
        <f t="shared" si="9"/>
        <v/>
      </c>
      <c r="W37" s="6" t="str">
        <f t="shared" si="10"/>
        <v/>
      </c>
      <c r="X37" s="6"/>
      <c r="Y37" s="6"/>
      <c r="Z37" s="6" t="str">
        <f t="shared" ref="Z37:Z49" si="20">IFERROR(1*IF(L37=0,"",L37),"")</f>
        <v/>
      </c>
      <c r="AA37" s="6" t="str">
        <f t="shared" ref="AA37:AA49" si="21">IFERROR(1*IF(M37=0,"",M37),"")</f>
        <v/>
      </c>
      <c r="AB37" s="6" t="str">
        <f t="shared" si="17"/>
        <v/>
      </c>
      <c r="AC37" s="6" t="str">
        <f t="shared" si="18"/>
        <v/>
      </c>
      <c r="AD37" s="6">
        <f t="shared" si="19"/>
        <v>0</v>
      </c>
    </row>
    <row r="38" spans="1:30" x14ac:dyDescent="0.25">
      <c r="A38" s="6">
        <f>IFERROR('pub_output=csv'!B39,"")</f>
        <v>0</v>
      </c>
      <c r="B38" s="6" t="str">
        <f t="shared" si="3"/>
        <v/>
      </c>
      <c r="C38" s="5" t="str">
        <f t="shared" si="4"/>
        <v/>
      </c>
      <c r="D38" s="5">
        <f>IFERROR('pub_output=csv'!M39,"")</f>
        <v>0</v>
      </c>
      <c r="E38" s="5">
        <f>IFERROR('pub_output=csv'!L39,"")</f>
        <v>0</v>
      </c>
      <c r="F38" s="8"/>
      <c r="G38" s="15">
        <f>IFERROR('pub_output=csv'!C39,"")</f>
        <v>0</v>
      </c>
      <c r="H38" s="15">
        <f>IFERROR('pub_output=csv'!D39,"")</f>
        <v>0</v>
      </c>
      <c r="I38" s="15">
        <f>IFERROR('pub_output=csv'!E39,"")</f>
        <v>0</v>
      </c>
      <c r="J38" s="15">
        <f>IFERROR('pub_output=csv'!F39,"")</f>
        <v>0</v>
      </c>
      <c r="K38" s="15">
        <f>IFERROR('pub_output=csv'!G39,"")</f>
        <v>0</v>
      </c>
      <c r="L38" s="15" t="str">
        <f>IFERROR('pub_output=csv'!#REF!,"")</f>
        <v/>
      </c>
      <c r="M38" s="15" t="str">
        <f>IFERROR('pub_output=csv'!#REF!,"")</f>
        <v/>
      </c>
      <c r="N38" s="15">
        <f>IFERROR('pub_output=csv'!J39,"")</f>
        <v>0</v>
      </c>
      <c r="O38" s="15">
        <f>IFERROR('pub_output=csv'!K39,"")</f>
        <v>0</v>
      </c>
      <c r="P38" s="6" t="str">
        <f t="shared" si="5"/>
        <v/>
      </c>
      <c r="Q38" s="6" t="str">
        <f t="shared" si="12"/>
        <v/>
      </c>
      <c r="R38" s="6" t="str">
        <f t="shared" si="13"/>
        <v/>
      </c>
      <c r="S38" s="6" t="str">
        <f t="shared" si="6"/>
        <v/>
      </c>
      <c r="T38" s="6" t="str">
        <f t="shared" si="7"/>
        <v/>
      </c>
      <c r="U38" s="6" t="str">
        <f t="shared" si="8"/>
        <v/>
      </c>
      <c r="V38" s="6" t="str">
        <f t="shared" si="9"/>
        <v/>
      </c>
      <c r="W38" s="6" t="str">
        <f t="shared" si="10"/>
        <v/>
      </c>
      <c r="X38" s="6"/>
      <c r="Y38" s="6"/>
      <c r="Z38" s="6" t="str">
        <f t="shared" si="20"/>
        <v/>
      </c>
      <c r="AA38" s="6" t="str">
        <f t="shared" si="21"/>
        <v/>
      </c>
      <c r="AB38" s="6" t="str">
        <f t="shared" si="17"/>
        <v/>
      </c>
      <c r="AC38" s="6" t="str">
        <f t="shared" si="18"/>
        <v/>
      </c>
      <c r="AD38" s="6">
        <f t="shared" si="19"/>
        <v>0</v>
      </c>
    </row>
    <row r="39" spans="1:30" x14ac:dyDescent="0.25">
      <c r="A39" s="6">
        <f>IFERROR('pub_output=csv'!B40,"")</f>
        <v>0</v>
      </c>
      <c r="B39" s="6" t="str">
        <f t="shared" si="3"/>
        <v/>
      </c>
      <c r="C39" s="5" t="str">
        <f t="shared" si="4"/>
        <v/>
      </c>
      <c r="D39" s="5">
        <f>IFERROR('pub_output=csv'!M40,"")</f>
        <v>0</v>
      </c>
      <c r="E39" s="5">
        <f>IFERROR('pub_output=csv'!L40,"")</f>
        <v>0</v>
      </c>
      <c r="F39" s="8"/>
      <c r="G39" s="15">
        <f>IFERROR('pub_output=csv'!C40,"")</f>
        <v>0</v>
      </c>
      <c r="H39" s="15">
        <f>IFERROR('pub_output=csv'!D40,"")</f>
        <v>0</v>
      </c>
      <c r="I39" s="15">
        <f>IFERROR('pub_output=csv'!E40,"")</f>
        <v>0</v>
      </c>
      <c r="J39" s="15">
        <f>IFERROR('pub_output=csv'!F40,"")</f>
        <v>0</v>
      </c>
      <c r="K39" s="15">
        <f>IFERROR('pub_output=csv'!G40,"")</f>
        <v>0</v>
      </c>
      <c r="L39" s="15" t="str">
        <f>IFERROR('pub_output=csv'!#REF!,"")</f>
        <v/>
      </c>
      <c r="M39" s="15" t="str">
        <f>IFERROR('pub_output=csv'!#REF!,"")</f>
        <v/>
      </c>
      <c r="N39" s="15">
        <f>IFERROR('pub_output=csv'!J40,"")</f>
        <v>0</v>
      </c>
      <c r="O39" s="15">
        <f>IFERROR('pub_output=csv'!K40,"")</f>
        <v>0</v>
      </c>
      <c r="P39" s="6" t="str">
        <f t="shared" si="5"/>
        <v/>
      </c>
      <c r="Q39" s="6" t="str">
        <f t="shared" si="12"/>
        <v/>
      </c>
      <c r="R39" s="6" t="str">
        <f t="shared" si="13"/>
        <v/>
      </c>
      <c r="S39" s="6" t="str">
        <f t="shared" si="6"/>
        <v/>
      </c>
      <c r="T39" s="6" t="str">
        <f t="shared" si="7"/>
        <v/>
      </c>
      <c r="U39" s="6" t="str">
        <f t="shared" si="8"/>
        <v/>
      </c>
      <c r="V39" s="6" t="str">
        <f t="shared" si="9"/>
        <v/>
      </c>
      <c r="W39" s="6" t="str">
        <f t="shared" si="10"/>
        <v/>
      </c>
      <c r="X39" s="6"/>
      <c r="Y39" s="6"/>
      <c r="Z39" s="6" t="str">
        <f t="shared" si="20"/>
        <v/>
      </c>
      <c r="AA39" s="6" t="str">
        <f t="shared" si="21"/>
        <v/>
      </c>
      <c r="AB39" s="6" t="str">
        <f t="shared" si="17"/>
        <v/>
      </c>
      <c r="AC39" s="6" t="str">
        <f t="shared" si="18"/>
        <v/>
      </c>
      <c r="AD39" s="6">
        <f t="shared" si="19"/>
        <v>0</v>
      </c>
    </row>
    <row r="40" spans="1:30" x14ac:dyDescent="0.25">
      <c r="A40" s="6">
        <f>IFERROR('pub_output=csv'!B41,"")</f>
        <v>0</v>
      </c>
      <c r="B40" s="6" t="str">
        <f t="shared" si="3"/>
        <v/>
      </c>
      <c r="C40" s="5" t="str">
        <f t="shared" si="4"/>
        <v/>
      </c>
      <c r="D40" s="5">
        <f>IFERROR('pub_output=csv'!M41,"")</f>
        <v>0</v>
      </c>
      <c r="E40" s="5">
        <f>IFERROR('pub_output=csv'!L41,"")</f>
        <v>0</v>
      </c>
      <c r="F40" s="8"/>
      <c r="G40" s="15">
        <f>IFERROR('pub_output=csv'!C41,"")</f>
        <v>0</v>
      </c>
      <c r="H40" s="15">
        <f>IFERROR('pub_output=csv'!D41,"")</f>
        <v>0</v>
      </c>
      <c r="I40" s="15">
        <f>IFERROR('pub_output=csv'!E41,"")</f>
        <v>0</v>
      </c>
      <c r="J40" s="15">
        <f>IFERROR('pub_output=csv'!F41,"")</f>
        <v>0</v>
      </c>
      <c r="K40" s="15">
        <f>IFERROR('pub_output=csv'!G41,"")</f>
        <v>0</v>
      </c>
      <c r="L40" s="15" t="str">
        <f>IFERROR('pub_output=csv'!#REF!,"")</f>
        <v/>
      </c>
      <c r="M40" s="15" t="str">
        <f>IFERROR('pub_output=csv'!#REF!,"")</f>
        <v/>
      </c>
      <c r="N40" s="15">
        <f>IFERROR('pub_output=csv'!J41,"")</f>
        <v>0</v>
      </c>
      <c r="O40" s="15">
        <f>IFERROR('pub_output=csv'!K41,"")</f>
        <v>0</v>
      </c>
      <c r="P40" s="6" t="str">
        <f t="shared" si="5"/>
        <v/>
      </c>
      <c r="Q40" s="6" t="str">
        <f t="shared" si="12"/>
        <v/>
      </c>
      <c r="R40" s="6" t="str">
        <f t="shared" si="13"/>
        <v/>
      </c>
      <c r="S40" s="6" t="str">
        <f t="shared" si="6"/>
        <v/>
      </c>
      <c r="T40" s="6" t="str">
        <f t="shared" si="7"/>
        <v/>
      </c>
      <c r="U40" s="6" t="str">
        <f t="shared" si="8"/>
        <v/>
      </c>
      <c r="V40" s="6" t="str">
        <f t="shared" si="9"/>
        <v/>
      </c>
      <c r="W40" s="6" t="str">
        <f t="shared" si="10"/>
        <v/>
      </c>
      <c r="X40" s="6"/>
      <c r="Y40" s="6"/>
      <c r="Z40" s="6" t="str">
        <f t="shared" si="20"/>
        <v/>
      </c>
      <c r="AA40" s="6" t="str">
        <f t="shared" si="21"/>
        <v/>
      </c>
      <c r="AB40" s="6" t="str">
        <f t="shared" si="17"/>
        <v/>
      </c>
      <c r="AC40" s="6" t="str">
        <f t="shared" si="18"/>
        <v/>
      </c>
      <c r="AD40" s="6">
        <f t="shared" si="19"/>
        <v>0</v>
      </c>
    </row>
    <row r="41" spans="1:30" x14ac:dyDescent="0.25">
      <c r="A41" s="6">
        <f>IFERROR('pub_output=csv'!B42,"")</f>
        <v>0</v>
      </c>
      <c r="B41" s="6" t="str">
        <f t="shared" si="3"/>
        <v/>
      </c>
      <c r="C41" s="5" t="str">
        <f t="shared" si="4"/>
        <v/>
      </c>
      <c r="D41" s="5">
        <f>IFERROR('pub_output=csv'!M42,"")</f>
        <v>0</v>
      </c>
      <c r="E41" s="5">
        <f>IFERROR('pub_output=csv'!L42,"")</f>
        <v>0</v>
      </c>
      <c r="F41" s="8"/>
      <c r="G41" s="15">
        <f>IFERROR('pub_output=csv'!C42,"")</f>
        <v>0</v>
      </c>
      <c r="H41" s="15">
        <f>IFERROR('pub_output=csv'!D42,"")</f>
        <v>0</v>
      </c>
      <c r="I41" s="15">
        <f>IFERROR('pub_output=csv'!E42,"")</f>
        <v>0</v>
      </c>
      <c r="J41" s="15">
        <f>IFERROR('pub_output=csv'!F42,"")</f>
        <v>0</v>
      </c>
      <c r="K41" s="15">
        <f>IFERROR('pub_output=csv'!G42,"")</f>
        <v>0</v>
      </c>
      <c r="L41" s="15" t="str">
        <f>IFERROR('pub_output=csv'!#REF!,"")</f>
        <v/>
      </c>
      <c r="M41" s="15" t="str">
        <f>IFERROR('pub_output=csv'!#REF!,"")</f>
        <v/>
      </c>
      <c r="N41" s="15">
        <f>IFERROR('pub_output=csv'!J42,"")</f>
        <v>0</v>
      </c>
      <c r="O41" s="15">
        <f>IFERROR('pub_output=csv'!K42,"")</f>
        <v>0</v>
      </c>
      <c r="P41" s="6" t="str">
        <f t="shared" si="5"/>
        <v/>
      </c>
      <c r="Q41" s="6" t="str">
        <f t="shared" si="12"/>
        <v/>
      </c>
      <c r="R41" s="6" t="str">
        <f t="shared" si="13"/>
        <v/>
      </c>
      <c r="S41" s="6" t="str">
        <f t="shared" si="6"/>
        <v/>
      </c>
      <c r="T41" s="6" t="str">
        <f t="shared" si="7"/>
        <v/>
      </c>
      <c r="U41" s="6" t="str">
        <f t="shared" si="8"/>
        <v/>
      </c>
      <c r="V41" s="6" t="str">
        <f t="shared" si="9"/>
        <v/>
      </c>
      <c r="W41" s="6" t="str">
        <f t="shared" si="10"/>
        <v/>
      </c>
      <c r="X41" s="6"/>
      <c r="Y41" s="6"/>
      <c r="Z41" s="6" t="str">
        <f t="shared" si="20"/>
        <v/>
      </c>
      <c r="AA41" s="6" t="str">
        <f t="shared" si="21"/>
        <v/>
      </c>
      <c r="AB41" s="6" t="str">
        <f t="shared" si="17"/>
        <v/>
      </c>
      <c r="AC41" s="6" t="str">
        <f t="shared" si="18"/>
        <v/>
      </c>
      <c r="AD41" s="6">
        <f t="shared" si="19"/>
        <v>0</v>
      </c>
    </row>
    <row r="42" spans="1:30" x14ac:dyDescent="0.25">
      <c r="A42" s="6">
        <f>IFERROR('pub_output=csv'!B43,"")</f>
        <v>0</v>
      </c>
      <c r="B42" s="6" t="str">
        <f t="shared" si="3"/>
        <v/>
      </c>
      <c r="C42" s="5" t="str">
        <f t="shared" si="4"/>
        <v/>
      </c>
      <c r="D42" s="5">
        <f>IFERROR('pub_output=csv'!M43,"")</f>
        <v>0</v>
      </c>
      <c r="E42" s="5">
        <f>IFERROR('pub_output=csv'!L43,"")</f>
        <v>0</v>
      </c>
      <c r="G42" s="15">
        <f>IFERROR('pub_output=csv'!C43,"")</f>
        <v>0</v>
      </c>
      <c r="H42" s="15">
        <f>IFERROR('pub_output=csv'!D43,"")</f>
        <v>0</v>
      </c>
      <c r="I42" s="15">
        <f>IFERROR('pub_output=csv'!E43,"")</f>
        <v>0</v>
      </c>
      <c r="J42" s="15">
        <f>IFERROR('pub_output=csv'!F43,"")</f>
        <v>0</v>
      </c>
      <c r="K42" s="15">
        <f>IFERROR('pub_output=csv'!G43,"")</f>
        <v>0</v>
      </c>
      <c r="L42" s="15" t="str">
        <f>IFERROR('pub_output=csv'!#REF!,"")</f>
        <v/>
      </c>
      <c r="M42" s="15" t="str">
        <f>IFERROR('pub_output=csv'!#REF!,"")</f>
        <v/>
      </c>
      <c r="N42" s="15">
        <f>IFERROR('pub_output=csv'!J43,"")</f>
        <v>0</v>
      </c>
      <c r="O42" s="15">
        <f>IFERROR('pub_output=csv'!K43,"")</f>
        <v>0</v>
      </c>
      <c r="P42" s="6" t="str">
        <f t="shared" si="5"/>
        <v/>
      </c>
      <c r="Q42" s="6" t="str">
        <f t="shared" si="12"/>
        <v/>
      </c>
      <c r="R42" s="6" t="str">
        <f t="shared" si="13"/>
        <v/>
      </c>
      <c r="S42" s="6" t="str">
        <f t="shared" si="6"/>
        <v/>
      </c>
      <c r="T42" s="6" t="str">
        <f t="shared" si="7"/>
        <v/>
      </c>
      <c r="U42" s="6" t="str">
        <f t="shared" si="8"/>
        <v/>
      </c>
      <c r="V42" s="6" t="str">
        <f t="shared" si="9"/>
        <v/>
      </c>
      <c r="W42" s="6" t="str">
        <f t="shared" si="10"/>
        <v/>
      </c>
      <c r="X42" s="6"/>
      <c r="Y42" s="6"/>
      <c r="Z42" s="6" t="str">
        <f t="shared" si="20"/>
        <v/>
      </c>
      <c r="AA42" s="6" t="str">
        <f t="shared" si="21"/>
        <v/>
      </c>
      <c r="AB42" s="6" t="str">
        <f t="shared" si="17"/>
        <v/>
      </c>
      <c r="AC42" s="6" t="str">
        <f t="shared" si="18"/>
        <v/>
      </c>
      <c r="AD42" s="6">
        <f t="shared" si="19"/>
        <v>0</v>
      </c>
    </row>
    <row r="43" spans="1:30" x14ac:dyDescent="0.25">
      <c r="A43" s="6">
        <f>IFERROR('pub_output=csv'!B44,"")</f>
        <v>0</v>
      </c>
      <c r="B43" s="6" t="str">
        <f t="shared" si="3"/>
        <v/>
      </c>
      <c r="C43" s="5" t="str">
        <f t="shared" si="4"/>
        <v/>
      </c>
      <c r="D43" s="5">
        <f>IFERROR('pub_output=csv'!M44,"")</f>
        <v>0</v>
      </c>
      <c r="E43" s="5">
        <f>IFERROR('pub_output=csv'!L44,"")</f>
        <v>0</v>
      </c>
      <c r="G43" s="15">
        <f>IFERROR('pub_output=csv'!C44,"")</f>
        <v>0</v>
      </c>
      <c r="H43" s="15">
        <f>IFERROR('pub_output=csv'!D44,"")</f>
        <v>0</v>
      </c>
      <c r="I43" s="15">
        <f>IFERROR('pub_output=csv'!E44,"")</f>
        <v>0</v>
      </c>
      <c r="J43" s="15">
        <f>IFERROR('pub_output=csv'!F44,"")</f>
        <v>0</v>
      </c>
      <c r="K43" s="15">
        <f>IFERROR('pub_output=csv'!G44,"")</f>
        <v>0</v>
      </c>
      <c r="L43" s="15" t="str">
        <f>IFERROR('pub_output=csv'!#REF!,"")</f>
        <v/>
      </c>
      <c r="M43" s="15" t="str">
        <f>IFERROR('pub_output=csv'!#REF!,"")</f>
        <v/>
      </c>
      <c r="N43" s="15">
        <f>IFERROR('pub_output=csv'!J44,"")</f>
        <v>0</v>
      </c>
      <c r="O43" s="15">
        <f>IFERROR('pub_output=csv'!K44,"")</f>
        <v>0</v>
      </c>
      <c r="P43" s="6" t="str">
        <f t="shared" si="5"/>
        <v/>
      </c>
      <c r="Q43" s="6" t="str">
        <f t="shared" si="12"/>
        <v/>
      </c>
      <c r="R43" s="6" t="str">
        <f t="shared" si="13"/>
        <v/>
      </c>
      <c r="S43" s="6" t="str">
        <f t="shared" si="6"/>
        <v/>
      </c>
      <c r="T43" s="6" t="str">
        <f t="shared" si="7"/>
        <v/>
      </c>
      <c r="U43" s="6" t="str">
        <f t="shared" si="8"/>
        <v/>
      </c>
      <c r="V43" s="6" t="str">
        <f t="shared" si="9"/>
        <v/>
      </c>
      <c r="W43" s="6" t="str">
        <f t="shared" si="10"/>
        <v/>
      </c>
      <c r="X43" s="6"/>
      <c r="Y43" s="6"/>
      <c r="Z43" s="6" t="str">
        <f t="shared" si="20"/>
        <v/>
      </c>
      <c r="AA43" s="6" t="str">
        <f t="shared" si="21"/>
        <v/>
      </c>
      <c r="AB43" s="6" t="str">
        <f t="shared" si="17"/>
        <v/>
      </c>
      <c r="AC43" s="6" t="str">
        <f t="shared" si="18"/>
        <v/>
      </c>
      <c r="AD43" s="6">
        <f t="shared" si="19"/>
        <v>0</v>
      </c>
    </row>
    <row r="44" spans="1:30" x14ac:dyDescent="0.25">
      <c r="A44" s="6">
        <f>IFERROR('pub_output=csv'!B45,"")</f>
        <v>0</v>
      </c>
      <c r="B44" s="6" t="str">
        <f t="shared" si="3"/>
        <v/>
      </c>
      <c r="C44" s="5" t="str">
        <f t="shared" si="4"/>
        <v/>
      </c>
      <c r="D44" s="5">
        <f>IFERROR('pub_output=csv'!M45,"")</f>
        <v>0</v>
      </c>
      <c r="E44" s="5">
        <f>IFERROR('pub_output=csv'!L45,"")</f>
        <v>0</v>
      </c>
      <c r="G44" s="15">
        <f>IFERROR('pub_output=csv'!C45,"")</f>
        <v>0</v>
      </c>
      <c r="H44" s="15">
        <f>IFERROR('pub_output=csv'!D45,"")</f>
        <v>0</v>
      </c>
      <c r="I44" s="15">
        <f>IFERROR('pub_output=csv'!E45,"")</f>
        <v>0</v>
      </c>
      <c r="J44" s="15">
        <f>IFERROR('pub_output=csv'!F45,"")</f>
        <v>0</v>
      </c>
      <c r="K44" s="15">
        <f>IFERROR('pub_output=csv'!G45,"")</f>
        <v>0</v>
      </c>
      <c r="L44" s="15" t="str">
        <f>IFERROR('pub_output=csv'!#REF!,"")</f>
        <v/>
      </c>
      <c r="M44" s="15" t="str">
        <f>IFERROR('pub_output=csv'!#REF!,"")</f>
        <v/>
      </c>
      <c r="N44" s="15">
        <f>IFERROR('pub_output=csv'!J45,"")</f>
        <v>0</v>
      </c>
      <c r="O44" s="15">
        <f>IFERROR('pub_output=csv'!K45,"")</f>
        <v>0</v>
      </c>
      <c r="P44" s="6" t="str">
        <f t="shared" si="5"/>
        <v/>
      </c>
      <c r="Q44" s="6" t="str">
        <f t="shared" si="12"/>
        <v/>
      </c>
      <c r="R44" s="6" t="str">
        <f t="shared" si="13"/>
        <v/>
      </c>
      <c r="S44" s="6" t="str">
        <f t="shared" si="6"/>
        <v/>
      </c>
      <c r="T44" s="6" t="str">
        <f t="shared" si="7"/>
        <v/>
      </c>
      <c r="U44" s="6" t="str">
        <f t="shared" si="8"/>
        <v/>
      </c>
      <c r="V44" s="6" t="str">
        <f t="shared" si="9"/>
        <v/>
      </c>
      <c r="W44" s="6" t="str">
        <f t="shared" si="10"/>
        <v/>
      </c>
      <c r="X44" s="6"/>
      <c r="Y44" s="6"/>
      <c r="Z44" s="6" t="str">
        <f t="shared" si="20"/>
        <v/>
      </c>
      <c r="AA44" s="6" t="str">
        <f t="shared" si="21"/>
        <v/>
      </c>
      <c r="AB44" s="6" t="str">
        <f t="shared" si="17"/>
        <v/>
      </c>
      <c r="AC44" s="6" t="str">
        <f t="shared" si="18"/>
        <v/>
      </c>
      <c r="AD44" s="6">
        <f t="shared" si="19"/>
        <v>0</v>
      </c>
    </row>
    <row r="45" spans="1:30" x14ac:dyDescent="0.25">
      <c r="A45" s="6">
        <f>IFERROR('pub_output=csv'!B46,"")</f>
        <v>0</v>
      </c>
      <c r="B45" s="6" t="str">
        <f t="shared" si="3"/>
        <v/>
      </c>
      <c r="C45" s="5" t="str">
        <f t="shared" si="4"/>
        <v/>
      </c>
      <c r="D45" s="5">
        <f>IFERROR('pub_output=csv'!M46,"")</f>
        <v>0</v>
      </c>
      <c r="E45" s="5">
        <f>IFERROR('pub_output=csv'!L46,"")</f>
        <v>0</v>
      </c>
      <c r="G45" s="15">
        <f>IFERROR('pub_output=csv'!C46,"")</f>
        <v>0</v>
      </c>
      <c r="H45" s="15">
        <f>IFERROR('pub_output=csv'!D46,"")</f>
        <v>0</v>
      </c>
      <c r="I45" s="15">
        <f>IFERROR('pub_output=csv'!E46,"")</f>
        <v>0</v>
      </c>
      <c r="J45" s="15">
        <f>IFERROR('pub_output=csv'!F46,"")</f>
        <v>0</v>
      </c>
      <c r="K45" s="15">
        <f>IFERROR('pub_output=csv'!G46,"")</f>
        <v>0</v>
      </c>
      <c r="L45" s="15" t="str">
        <f>IFERROR('pub_output=csv'!#REF!,"")</f>
        <v/>
      </c>
      <c r="M45" s="15" t="str">
        <f>IFERROR('pub_output=csv'!#REF!,"")</f>
        <v/>
      </c>
      <c r="N45" s="15">
        <f>IFERROR('pub_output=csv'!J46,"")</f>
        <v>0</v>
      </c>
      <c r="O45" s="15">
        <f>IFERROR('pub_output=csv'!K46,"")</f>
        <v>0</v>
      </c>
      <c r="P45" s="6" t="str">
        <f t="shared" si="5"/>
        <v/>
      </c>
      <c r="Q45" s="6" t="str">
        <f t="shared" si="12"/>
        <v/>
      </c>
      <c r="R45" s="6" t="str">
        <f t="shared" si="13"/>
        <v/>
      </c>
      <c r="S45" s="6" t="str">
        <f t="shared" si="6"/>
        <v/>
      </c>
      <c r="T45" s="6" t="str">
        <f t="shared" si="7"/>
        <v/>
      </c>
      <c r="U45" s="6" t="str">
        <f t="shared" si="8"/>
        <v/>
      </c>
      <c r="V45" s="6" t="str">
        <f t="shared" si="9"/>
        <v/>
      </c>
      <c r="W45" s="6" t="str">
        <f t="shared" si="10"/>
        <v/>
      </c>
      <c r="X45" s="6"/>
      <c r="Y45" s="6"/>
      <c r="Z45" s="6" t="str">
        <f t="shared" si="20"/>
        <v/>
      </c>
      <c r="AA45" s="6" t="str">
        <f t="shared" si="21"/>
        <v/>
      </c>
      <c r="AB45" s="6" t="str">
        <f t="shared" si="17"/>
        <v/>
      </c>
      <c r="AC45" s="6" t="str">
        <f t="shared" si="18"/>
        <v/>
      </c>
      <c r="AD45" s="6">
        <f t="shared" si="19"/>
        <v>0</v>
      </c>
    </row>
    <row r="46" spans="1:30" x14ac:dyDescent="0.25">
      <c r="A46" s="6">
        <f>IFERROR('pub_output=csv'!B47,"")</f>
        <v>0</v>
      </c>
      <c r="B46" s="6" t="str">
        <f t="shared" si="3"/>
        <v/>
      </c>
      <c r="C46" s="5" t="str">
        <f t="shared" si="4"/>
        <v/>
      </c>
      <c r="D46" s="5">
        <f>IFERROR('pub_output=csv'!M47,"")</f>
        <v>0</v>
      </c>
      <c r="E46" s="5">
        <f>IFERROR('pub_output=csv'!L47,"")</f>
        <v>0</v>
      </c>
      <c r="G46" s="15">
        <f>IFERROR('pub_output=csv'!C47,"")</f>
        <v>0</v>
      </c>
      <c r="H46" s="15">
        <f>IFERROR('pub_output=csv'!D47,"")</f>
        <v>0</v>
      </c>
      <c r="I46" s="15">
        <f>IFERROR('pub_output=csv'!E47,"")</f>
        <v>0</v>
      </c>
      <c r="J46" s="15">
        <f>IFERROR('pub_output=csv'!F47,"")</f>
        <v>0</v>
      </c>
      <c r="K46" s="15">
        <f>IFERROR('pub_output=csv'!G47,"")</f>
        <v>0</v>
      </c>
      <c r="L46" s="15" t="str">
        <f>IFERROR('pub_output=csv'!#REF!,"")</f>
        <v/>
      </c>
      <c r="M46" s="15" t="str">
        <f>IFERROR('pub_output=csv'!#REF!,"")</f>
        <v/>
      </c>
      <c r="N46" s="15">
        <f>IFERROR('pub_output=csv'!J47,"")</f>
        <v>0</v>
      </c>
      <c r="O46" s="15">
        <f>IFERROR('pub_output=csv'!K47,"")</f>
        <v>0</v>
      </c>
      <c r="P46" s="6" t="str">
        <f t="shared" si="5"/>
        <v/>
      </c>
      <c r="Q46" s="6" t="str">
        <f t="shared" si="12"/>
        <v/>
      </c>
      <c r="R46" s="6" t="str">
        <f t="shared" si="13"/>
        <v/>
      </c>
      <c r="S46" s="6" t="str">
        <f t="shared" si="6"/>
        <v/>
      </c>
      <c r="T46" s="6" t="str">
        <f t="shared" si="7"/>
        <v/>
      </c>
      <c r="U46" s="6" t="str">
        <f t="shared" si="8"/>
        <v/>
      </c>
      <c r="V46" s="6" t="str">
        <f t="shared" si="9"/>
        <v/>
      </c>
      <c r="W46" s="6" t="str">
        <f t="shared" si="10"/>
        <v/>
      </c>
      <c r="X46" s="6"/>
      <c r="Y46" s="6"/>
      <c r="Z46" s="6" t="str">
        <f t="shared" si="20"/>
        <v/>
      </c>
      <c r="AA46" s="6" t="str">
        <f t="shared" si="21"/>
        <v/>
      </c>
      <c r="AB46" s="6" t="str">
        <f t="shared" si="17"/>
        <v/>
      </c>
      <c r="AC46" s="6" t="str">
        <f t="shared" si="18"/>
        <v/>
      </c>
      <c r="AD46" s="6">
        <f t="shared" si="19"/>
        <v>0</v>
      </c>
    </row>
    <row r="47" spans="1:30" x14ac:dyDescent="0.25">
      <c r="A47" s="6">
        <f>IFERROR('pub_output=csv'!B48,"")</f>
        <v>0</v>
      </c>
      <c r="B47" s="6" t="str">
        <f t="shared" si="3"/>
        <v/>
      </c>
      <c r="C47" s="5" t="str">
        <f t="shared" si="4"/>
        <v/>
      </c>
      <c r="D47" s="5">
        <f>IFERROR('pub_output=csv'!M48,"")</f>
        <v>0</v>
      </c>
      <c r="E47" s="5">
        <f>IFERROR('pub_output=csv'!L48,"")</f>
        <v>0</v>
      </c>
      <c r="G47" s="15">
        <f>IFERROR('pub_output=csv'!C48,"")</f>
        <v>0</v>
      </c>
      <c r="H47" s="15">
        <f>IFERROR('pub_output=csv'!D48,"")</f>
        <v>0</v>
      </c>
      <c r="I47" s="15">
        <f>IFERROR('pub_output=csv'!E48,"")</f>
        <v>0</v>
      </c>
      <c r="J47" s="15">
        <f>IFERROR('pub_output=csv'!F48,"")</f>
        <v>0</v>
      </c>
      <c r="K47" s="15">
        <f>IFERROR('pub_output=csv'!G48,"")</f>
        <v>0</v>
      </c>
      <c r="L47" s="15" t="str">
        <f>IFERROR('pub_output=csv'!#REF!,"")</f>
        <v/>
      </c>
      <c r="M47" s="15" t="str">
        <f>IFERROR('pub_output=csv'!#REF!,"")</f>
        <v/>
      </c>
      <c r="N47" s="15">
        <f>IFERROR('pub_output=csv'!J48,"")</f>
        <v>0</v>
      </c>
      <c r="O47" s="15">
        <f>IFERROR('pub_output=csv'!K48,"")</f>
        <v>0</v>
      </c>
      <c r="P47" s="6" t="str">
        <f t="shared" si="5"/>
        <v/>
      </c>
      <c r="Q47" s="6" t="str">
        <f t="shared" si="12"/>
        <v/>
      </c>
      <c r="R47" s="6" t="str">
        <f t="shared" si="13"/>
        <v/>
      </c>
      <c r="S47" s="6" t="str">
        <f t="shared" si="6"/>
        <v/>
      </c>
      <c r="T47" s="6" t="str">
        <f t="shared" si="7"/>
        <v/>
      </c>
      <c r="U47" s="6" t="str">
        <f t="shared" si="8"/>
        <v/>
      </c>
      <c r="V47" s="6" t="str">
        <f t="shared" si="9"/>
        <v/>
      </c>
      <c r="W47" s="6" t="str">
        <f t="shared" si="10"/>
        <v/>
      </c>
      <c r="X47" s="6"/>
      <c r="Y47" s="6"/>
      <c r="Z47" s="6" t="str">
        <f t="shared" si="20"/>
        <v/>
      </c>
      <c r="AA47" s="6" t="str">
        <f t="shared" si="21"/>
        <v/>
      </c>
      <c r="AB47" s="6" t="str">
        <f t="shared" si="17"/>
        <v/>
      </c>
      <c r="AC47" s="6" t="str">
        <f t="shared" si="18"/>
        <v/>
      </c>
      <c r="AD47" s="6">
        <f t="shared" si="19"/>
        <v>0</v>
      </c>
    </row>
    <row r="48" spans="1:30" x14ac:dyDescent="0.25">
      <c r="A48" s="6">
        <f>IFERROR('pub_output=csv'!B49,"")</f>
        <v>0</v>
      </c>
      <c r="B48" s="6" t="str">
        <f t="shared" si="3"/>
        <v/>
      </c>
      <c r="C48" s="5" t="str">
        <f t="shared" si="4"/>
        <v/>
      </c>
      <c r="D48" s="5">
        <f>IFERROR('pub_output=csv'!M49,"")</f>
        <v>0</v>
      </c>
      <c r="E48" s="5">
        <f>IFERROR('pub_output=csv'!L49,"")</f>
        <v>0</v>
      </c>
      <c r="G48" s="15">
        <f>IFERROR('pub_output=csv'!C49,"")</f>
        <v>0</v>
      </c>
      <c r="H48" s="15">
        <f>IFERROR('pub_output=csv'!D49,"")</f>
        <v>0</v>
      </c>
      <c r="I48" s="15">
        <f>IFERROR('pub_output=csv'!E49,"")</f>
        <v>0</v>
      </c>
      <c r="J48" s="15">
        <f>IFERROR('pub_output=csv'!F49,"")</f>
        <v>0</v>
      </c>
      <c r="K48" s="15">
        <f>IFERROR('pub_output=csv'!G49,"")</f>
        <v>0</v>
      </c>
      <c r="L48" s="15" t="str">
        <f>IFERROR('pub_output=csv'!#REF!,"")</f>
        <v/>
      </c>
      <c r="M48" s="15" t="str">
        <f>IFERROR('pub_output=csv'!#REF!,"")</f>
        <v/>
      </c>
      <c r="N48" s="15">
        <f>IFERROR('pub_output=csv'!J49,"")</f>
        <v>0</v>
      </c>
      <c r="O48" s="15">
        <f>IFERROR('pub_output=csv'!K49,"")</f>
        <v>0</v>
      </c>
      <c r="P48" s="6" t="str">
        <f t="shared" si="5"/>
        <v/>
      </c>
      <c r="Q48" s="6" t="str">
        <f t="shared" si="12"/>
        <v/>
      </c>
      <c r="R48" s="6" t="str">
        <f t="shared" si="13"/>
        <v/>
      </c>
      <c r="S48" s="6" t="str">
        <f t="shared" si="6"/>
        <v/>
      </c>
      <c r="T48" s="6" t="str">
        <f t="shared" si="7"/>
        <v/>
      </c>
      <c r="U48" s="6" t="str">
        <f t="shared" si="8"/>
        <v/>
      </c>
      <c r="V48" s="6" t="str">
        <f t="shared" si="9"/>
        <v/>
      </c>
      <c r="W48" s="6" t="str">
        <f t="shared" si="10"/>
        <v/>
      </c>
      <c r="X48" s="6"/>
      <c r="Y48" s="6"/>
      <c r="Z48" s="6" t="str">
        <f t="shared" si="20"/>
        <v/>
      </c>
      <c r="AA48" s="6" t="str">
        <f t="shared" si="21"/>
        <v/>
      </c>
      <c r="AB48" s="6" t="str">
        <f t="shared" si="17"/>
        <v/>
      </c>
      <c r="AC48" s="6" t="str">
        <f t="shared" si="18"/>
        <v/>
      </c>
      <c r="AD48" s="6">
        <f t="shared" si="19"/>
        <v>0</v>
      </c>
    </row>
    <row r="49" spans="1:30" x14ac:dyDescent="0.25">
      <c r="A49" s="6">
        <f>IFERROR('pub_output=csv'!B50,"")</f>
        <v>0</v>
      </c>
      <c r="B49" s="6" t="str">
        <f t="shared" si="3"/>
        <v/>
      </c>
      <c r="C49" s="5" t="str">
        <f t="shared" si="4"/>
        <v/>
      </c>
      <c r="D49" s="5">
        <f>IFERROR('pub_output=csv'!M50,"")</f>
        <v>0</v>
      </c>
      <c r="E49" s="5">
        <f>IFERROR('pub_output=csv'!L50,"")</f>
        <v>0</v>
      </c>
      <c r="G49" s="15">
        <f>IFERROR('pub_output=csv'!C50,"")</f>
        <v>0</v>
      </c>
      <c r="H49" s="15">
        <f>IFERROR('pub_output=csv'!D50,"")</f>
        <v>0</v>
      </c>
      <c r="I49" s="15">
        <f>IFERROR('pub_output=csv'!E50,"")</f>
        <v>0</v>
      </c>
      <c r="J49" s="15">
        <f>IFERROR('pub_output=csv'!F50,"")</f>
        <v>0</v>
      </c>
      <c r="K49" s="15">
        <f>IFERROR('pub_output=csv'!G50,"")</f>
        <v>0</v>
      </c>
      <c r="L49" s="15" t="str">
        <f>IFERROR('pub_output=csv'!#REF!,"")</f>
        <v/>
      </c>
      <c r="M49" s="15" t="str">
        <f>IFERROR('pub_output=csv'!#REF!,"")</f>
        <v/>
      </c>
      <c r="N49" s="15">
        <f>IFERROR('pub_output=csv'!J50,"")</f>
        <v>0</v>
      </c>
      <c r="O49" s="15">
        <f>IFERROR('pub_output=csv'!K50,"")</f>
        <v>0</v>
      </c>
      <c r="P49" s="6" t="str">
        <f t="shared" si="5"/>
        <v/>
      </c>
      <c r="Q49" s="6" t="str">
        <f t="shared" si="12"/>
        <v/>
      </c>
      <c r="R49" s="6" t="str">
        <f t="shared" si="13"/>
        <v/>
      </c>
      <c r="S49" s="6" t="str">
        <f t="shared" si="6"/>
        <v/>
      </c>
      <c r="T49" s="6" t="str">
        <f t="shared" si="7"/>
        <v/>
      </c>
      <c r="U49" s="6" t="str">
        <f t="shared" si="8"/>
        <v/>
      </c>
      <c r="V49" s="6" t="str">
        <f t="shared" si="9"/>
        <v/>
      </c>
      <c r="W49" s="6" t="str">
        <f t="shared" si="10"/>
        <v/>
      </c>
      <c r="X49" s="6"/>
      <c r="Y49" s="6"/>
      <c r="Z49" s="6" t="str">
        <f t="shared" si="20"/>
        <v/>
      </c>
      <c r="AA49" s="6" t="str">
        <f t="shared" si="21"/>
        <v/>
      </c>
      <c r="AB49" s="6" t="str">
        <f t="shared" si="17"/>
        <v/>
      </c>
      <c r="AC49" s="6" t="str">
        <f t="shared" si="18"/>
        <v/>
      </c>
      <c r="AD49" s="6">
        <f t="shared" si="19"/>
        <v>0</v>
      </c>
    </row>
    <row r="50" spans="1:30" x14ac:dyDescent="0.25">
      <c r="A50" s="6">
        <f>IFERROR('pub_output=csv'!B51,"")</f>
        <v>0</v>
      </c>
      <c r="B50" s="6" t="str">
        <f t="shared" si="3"/>
        <v/>
      </c>
      <c r="C50" s="5" t="str">
        <f t="shared" si="4"/>
        <v/>
      </c>
      <c r="D50" s="5">
        <f>IFERROR('pub_output=csv'!M51,"")</f>
        <v>0</v>
      </c>
      <c r="E50" s="5">
        <f>IFERROR('pub_output=csv'!L51,"")</f>
        <v>0</v>
      </c>
      <c r="G50" s="15">
        <f>IFERROR('pub_output=csv'!C51,"")</f>
        <v>0</v>
      </c>
      <c r="H50" s="15">
        <f>IFERROR('pub_output=csv'!D51,"")</f>
        <v>0</v>
      </c>
      <c r="I50" s="15">
        <f>IFERROR('pub_output=csv'!E51,"")</f>
        <v>0</v>
      </c>
      <c r="J50" s="15">
        <f>IFERROR('pub_output=csv'!F51,"")</f>
        <v>0</v>
      </c>
      <c r="K50" s="15">
        <f>IFERROR('pub_output=csv'!G51,"")</f>
        <v>0</v>
      </c>
      <c r="L50" s="15" t="str">
        <f>IFERROR('pub_output=csv'!#REF!,"")</f>
        <v/>
      </c>
      <c r="M50" s="15" t="str">
        <f>IFERROR('pub_output=csv'!#REF!,"")</f>
        <v/>
      </c>
      <c r="N50" s="15">
        <f>IFERROR('pub_output=csv'!J51,"")</f>
        <v>0</v>
      </c>
      <c r="O50" s="15">
        <f>IFERROR('pub_output=csv'!K51,"")</f>
        <v>0</v>
      </c>
      <c r="P50" s="6" t="str">
        <f t="shared" si="5"/>
        <v/>
      </c>
      <c r="Q50" s="6" t="str">
        <f t="shared" si="12"/>
        <v/>
      </c>
      <c r="R50" s="6" t="str">
        <f t="shared" si="13"/>
        <v/>
      </c>
      <c r="S50" s="6" t="str">
        <f t="shared" ref="S50:S51" si="22">IF(G50=0,"",G50)</f>
        <v/>
      </c>
      <c r="T50" s="6" t="str">
        <f t="shared" ref="T50:T51" si="23">IF(H50=0,"",H50)</f>
        <v/>
      </c>
      <c r="U50" s="6" t="str">
        <f t="shared" ref="U50:U51" si="24">IF(I50=0,"",I50)</f>
        <v/>
      </c>
      <c r="V50" s="6" t="str">
        <f t="shared" ref="V50:V51" si="25">IF(J50=0,"",J50)</f>
        <v/>
      </c>
      <c r="W50" s="6" t="str">
        <f t="shared" ref="W50:W51" si="26">IF(K50=0,"",K50)</f>
        <v/>
      </c>
      <c r="X50" s="6"/>
      <c r="Y50" s="6"/>
      <c r="Z50" s="6" t="str">
        <f t="shared" ref="Z50:Z51" si="27">IF(L50=0,"",L50)</f>
        <v/>
      </c>
      <c r="AA50" s="6" t="str">
        <f t="shared" ref="AA50:AA51" si="28">IF(M50=0,"",M50)</f>
        <v/>
      </c>
      <c r="AB50" s="6" t="str">
        <f t="shared" ref="AB50:AB51" si="29">IF(N50=0,"",N50)</f>
        <v/>
      </c>
      <c r="AC50" s="6" t="str">
        <f t="shared" ref="AC50:AC51" si="30">IF(O50=0,"",O50)</f>
        <v/>
      </c>
    </row>
    <row r="51" spans="1:30" x14ac:dyDescent="0.25">
      <c r="A51" s="6">
        <f>IFERROR('pub_output=csv'!B52,"")</f>
        <v>0</v>
      </c>
      <c r="B51" s="6" t="str">
        <f t="shared" si="3"/>
        <v/>
      </c>
      <c r="C51" s="5" t="str">
        <f t="shared" si="4"/>
        <v/>
      </c>
      <c r="D51" s="5">
        <f>IFERROR('pub_output=csv'!M52,"")</f>
        <v>0</v>
      </c>
      <c r="E51" s="5">
        <f>IFERROR('pub_output=csv'!L52,"")</f>
        <v>0</v>
      </c>
      <c r="G51" s="15">
        <f>IFERROR('pub_output=csv'!C52,"")</f>
        <v>0</v>
      </c>
      <c r="H51" s="15">
        <f>IFERROR('pub_output=csv'!D52,"")</f>
        <v>0</v>
      </c>
      <c r="I51" s="15">
        <f>IFERROR('pub_output=csv'!E52,"")</f>
        <v>0</v>
      </c>
      <c r="J51" s="15">
        <f>IFERROR('pub_output=csv'!F52,"")</f>
        <v>0</v>
      </c>
      <c r="K51" s="15">
        <f>IFERROR('pub_output=csv'!G52,"")</f>
        <v>0</v>
      </c>
      <c r="L51" s="15" t="str">
        <f>IFERROR('pub_output=csv'!#REF!,"")</f>
        <v/>
      </c>
      <c r="M51" s="15" t="str">
        <f>IFERROR('pub_output=csv'!#REF!,"")</f>
        <v/>
      </c>
      <c r="N51" s="15">
        <f>IFERROR('pub_output=csv'!J52,"")</f>
        <v>0</v>
      </c>
      <c r="O51" s="15">
        <f>IFERROR('pub_output=csv'!K52,"")</f>
        <v>0</v>
      </c>
      <c r="P51" s="6" t="str">
        <f t="shared" si="5"/>
        <v/>
      </c>
      <c r="Q51" s="6" t="str">
        <f t="shared" si="12"/>
        <v/>
      </c>
      <c r="R51" s="6" t="str">
        <f t="shared" si="13"/>
        <v/>
      </c>
      <c r="S51" s="6" t="str">
        <f t="shared" si="22"/>
        <v/>
      </c>
      <c r="T51" s="6" t="str">
        <f t="shared" si="23"/>
        <v/>
      </c>
      <c r="U51" s="6" t="str">
        <f t="shared" si="24"/>
        <v/>
      </c>
      <c r="V51" s="6" t="str">
        <f t="shared" si="25"/>
        <v/>
      </c>
      <c r="W51" s="6" t="str">
        <f t="shared" si="26"/>
        <v/>
      </c>
      <c r="X51" s="6"/>
      <c r="Y51" s="6"/>
      <c r="Z51" s="6" t="str">
        <f t="shared" si="27"/>
        <v/>
      </c>
      <c r="AA51" s="6" t="str">
        <f t="shared" si="28"/>
        <v/>
      </c>
      <c r="AB51" s="6" t="str">
        <f t="shared" si="29"/>
        <v/>
      </c>
      <c r="AC51" s="6" t="str">
        <f t="shared" si="30"/>
        <v/>
      </c>
    </row>
  </sheetData>
  <autoFilter ref="C4:P5">
    <sortState ref="C7:G127">
      <sortCondition ref="C4:C5"/>
    </sortState>
  </autoFilter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a 7 d 4 3 1 f - d c 4 8 - 4 1 9 8 - a b c 7 - 2 c e 4 b 0 2 3 6 6 d 4 "   x m l n s = " h t t p : / / s c h e m a s . m i c r o s o f t . c o m / D a t a M a s h u p " > A A A A A I Y E A A B Q S w M E F A A C A A g A m k l d W F O x x z a k A A A A 9 Q A A A B I A H A B D b 2 5 m a W c v U G F j a 2 F n Z S 5 4 b W w g o h g A K K A U A A A A A A A A A A A A A A A A A A A A A A A A A A A A h Y 9 L D o I w G I S v Q r q n R Y w G y U 9 Z u J X E a D R u m 1 K h E Y r p w 3 I 3 F x 7 J K 4 h R 1 J 3 L m W 8 m m b l f b 5 D 3 b R N c h D a y U x m a 4 A g F Q v G u l K r K k L P H M E E 5 h T X j J 1 a J Y A g r k / Z G Z q i 2 9 p w S 4 r 3 H f o o 7 X Z E 4 i i b k U K y 2 v B Y t C 6 U y l i k u 0 K d V / m 8 h C v v X G B r j R Y J n 8 2 E S k N G D Q q o v j w f 2 p D 8 m L F 1 j n R Z U u 3 C z A z J K I O 8 L 9 A F Q S w M E F A A C A A g A m k l d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p J X V i x Y H b k g A E A A O s C A A A T A B w A R m 9 y b X V s Y X M v U 2 V j d G l v b j E u b S C i G A A o o B Q A A A A A A A A A A A A A A A A A A A A A A A A A A A C N k d t K w 0 A Q h u 8 L f Y c l v W k h T R q t t b U E s f G A o N D S a k U R a Z J p G k y y I T t J P d A L v f H C F / B F x C o e X m H 7 R m 4 p I h Y W X F h 2 + P 4 d d v 5 / G T j o 0 4 h 0 F 6 f R z O f y O T Y a J O C S g h K n 9 i Z N M U 7 R d F i m E J M E g P k c E Y s / z e 5 m 9 / x z 9 s A / + J S / C c 1 i m b Z N n T S E C I t 9 s D W L R i h q V l R G i D H b 0 H W X O k z z K P U C 0 B w a 6 i x O Y O C y E Q A y 3 d V B X 2 l v W S d l I + t 4 Y z z J 7 O z q w E 3 X K X h 9 5 g V h / w i H 5 f p u q w U 2 7 G W t 4 5 6 7 6 2 8 N b 2 4 q T n X / 8 s I 6 P G 0 n M D 6 0 G 9 W G p y + N X l L P t i H w Q x 8 h M R V V U Y l F g z S M m G m s q m Q n c q j r R 5 5 Z W 6 t U D J V 0 U o r Q x e s A z N 9 S E / 7 O S + r C f k H h T / y F v / N n Y X + + P 2 a P / J W I R K b 8 a x 5 U b 2 C L l l 4 y i N i Q J u H i t d 5 1 D K y 4 H J 1 6 e 6 s s d E P M h e I O Q b j C i U p + + I q E r 0 p 4 V c L X J L w m 4 e s S X p f w h o Q b F Z k g c 2 z I L B t / P U 9 K + Z w f / e d P m t 9 Q S w E C L Q A U A A I A C A C a S V 1 Y U 7 H H N q Q A A A D 1 A A A A E g A A A A A A A A A A A A A A A A A A A A A A Q 2 9 u Z m l n L 1 B h Y 2 t h Z 2 U u e G 1 s U E s B A i 0 A F A A C A A g A m k l d W A / K 6 a u k A A A A 6 Q A A A B M A A A A A A A A A A A A A A A A A 8 A A A A F t D b 2 5 0 Z W 5 0 X 1 R 5 c G V z X S 5 4 b W x Q S w E C L Q A U A A I A C A C a S V 1 Y s W B 2 5 I A B A A D r A g A A E w A A A A A A A A A A A A A A A A D h A Q A A R m 9 y b X V s Y X M v U 2 V j d G l v b j E u b V B L B Q Y A A A A A A w A D A M I A A A C u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Q E A A A A A A A A C 4 Q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w d W I l M 0 Z v d X R w d X Q l M 0 R j c 3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d W J f b 3 V 0 c H V 0 X 2 N z d i I g L z 4 8 R W 5 0 c n k g V H l w Z T 0 i R m l s b G V k Q 2 9 t c G x l d G V S Z X N 1 b H R U b 1 d v c m t z a G V l d C I g V m F s d W U 9 I m w x I i A v P j x F b n R y e S B U e X B l P S J R d W V y e U l E I i B W Y W x 1 Z T 0 i c z N m N W Q 1 O T c 2 L T J l N G M t N G M 0 Z i 1 h O D A 5 L T V l Z T c 0 Y 2 V m M D d m N S I g L z 4 8 R W 5 0 c n k g V H l w Z T 0 i R m l s b E x h c 3 R V c G R h d G V k I i B W Y W x 1 Z T 0 i Z D I w M j Q t M D I t M j l U M D Y 6 M T I 6 N T M u N D g z N z I 2 M 1 o i I C 8 + P E V u d H J 5 I F R 5 c G U 9 I k Z p b G x D b 2 x 1 b W 5 U e X B l c y I g V m F s d W U 9 I n N C Z 1 l H Q m d Z R 0 J n W U d C Z 1 l H Q m c 9 P S I g L z 4 8 R W 5 0 c n k g V H l w Z T 0 i R m l s b E V y c m 9 y Q 2 9 1 b n Q i I F Z h b H V l P S J s M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1 0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M z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i P 2 9 1 d H B 1 d D 1 j c 3 Y v Q X V 0 b 1 J l b W 9 2 Z W R D b 2 x 1 b W 5 z M S 5 7 Q 2 9 s d W 1 u M S w w f S Z x d W 9 0 O y w m c X V v d D t T Z W N 0 a W 9 u M S 9 w d W I / b 3 V 0 c H V 0 P W N z d i 9 B d X R v U m V t b 3 Z l Z E N v b H V t b n M x L n t D b 2 x 1 b W 4 y L D F 9 J n F 1 b 3 Q 7 L C Z x d W 9 0 O 1 N l Y 3 R p b 2 4 x L 3 B 1 Y j 9 v d X R w d X Q 9 Y 3 N 2 L 0 F 1 d G 9 S Z W 1 v d m V k Q 2 9 s d W 1 u c z E u e 0 N v b H V t b j M s M n 0 m c X V v d D s s J n F 1 b 3 Q 7 U 2 V j d G l v b j E v c H V i P 2 9 1 d H B 1 d D 1 j c 3 Y v Q X V 0 b 1 J l b W 9 2 Z W R D b 2 x 1 b W 5 z M S 5 7 Q 2 9 s d W 1 u N C w z f S Z x d W 9 0 O y w m c X V v d D t T Z W N 0 a W 9 u M S 9 w d W I / b 3 V 0 c H V 0 P W N z d i 9 B d X R v U m V t b 3 Z l Z E N v b H V t b n M x L n t D b 2 x 1 b W 4 1 L D R 9 J n F 1 b 3 Q 7 L C Z x d W 9 0 O 1 N l Y 3 R p b 2 4 x L 3 B 1 Y j 9 v d X R w d X Q 9 Y 3 N 2 L 0 F 1 d G 9 S Z W 1 v d m V k Q 2 9 s d W 1 u c z E u e 0 N v b H V t b j Y s N X 0 m c X V v d D s s J n F 1 b 3 Q 7 U 2 V j d G l v b j E v c H V i P 2 9 1 d H B 1 d D 1 j c 3 Y v Q X V 0 b 1 J l b W 9 2 Z W R D b 2 x 1 b W 5 z M S 5 7 Q 2 9 s d W 1 u N y w 2 f S Z x d W 9 0 O y w m c X V v d D t T Z W N 0 a W 9 u M S 9 w d W I / b 3 V 0 c H V 0 P W N z d i 9 B d X R v U m V t b 3 Z l Z E N v b H V t b n M x L n t D b 2 x 1 b W 4 4 L D d 9 J n F 1 b 3 Q 7 L C Z x d W 9 0 O 1 N l Y 3 R p b 2 4 x L 3 B 1 Y j 9 v d X R w d X Q 9 Y 3 N 2 L 0 F 1 d G 9 S Z W 1 v d m V k Q 2 9 s d W 1 u c z E u e 0 N v b H V t b j k s O H 0 m c X V v d D s s J n F 1 b 3 Q 7 U 2 V j d G l v b j E v c H V i P 2 9 1 d H B 1 d D 1 j c 3 Y v Q X V 0 b 1 J l b W 9 2 Z W R D b 2 x 1 b W 5 z M S 5 7 Q 2 9 s d W 1 u M T A s O X 0 m c X V v d D s s J n F 1 b 3 Q 7 U 2 V j d G l v b j E v c H V i P 2 9 1 d H B 1 d D 1 j c 3 Y v Q X V 0 b 1 J l b W 9 2 Z W R D b 2 x 1 b W 5 z M S 5 7 Q 2 9 s d W 1 u M T E s M T B 9 J n F 1 b 3 Q 7 L C Z x d W 9 0 O 1 N l Y 3 R p b 2 4 x L 3 B 1 Y j 9 v d X R w d X Q 9 Y 3 N 2 L 0 F 1 d G 9 S Z W 1 v d m V k Q 2 9 s d W 1 u c z E u e 0 N v b H V t b j E y L D E x f S Z x d W 9 0 O y w m c X V v d D t T Z W N 0 a W 9 u M S 9 w d W I / b 3 V 0 c H V 0 P W N z d i 9 B d X R v U m V t b 3 Z l Z E N v b H V t b n M x L n t D b 2 x 1 b W 4 x M y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B 1 Y j 9 v d X R w d X Q 9 Y 3 N 2 L 0 F 1 d G 9 S Z W 1 v d m V k Q 2 9 s d W 1 u c z E u e 0 N v b H V t b j E s M H 0 m c X V v d D s s J n F 1 b 3 Q 7 U 2 V j d G l v b j E v c H V i P 2 9 1 d H B 1 d D 1 j c 3 Y v Q X V 0 b 1 J l b W 9 2 Z W R D b 2 x 1 b W 5 z M S 5 7 Q 2 9 s d W 1 u M i w x f S Z x d W 9 0 O y w m c X V v d D t T Z W N 0 a W 9 u M S 9 w d W I / b 3 V 0 c H V 0 P W N z d i 9 B d X R v U m V t b 3 Z l Z E N v b H V t b n M x L n t D b 2 x 1 b W 4 z L D J 9 J n F 1 b 3 Q 7 L C Z x d W 9 0 O 1 N l Y 3 R p b 2 4 x L 3 B 1 Y j 9 v d X R w d X Q 9 Y 3 N 2 L 0 F 1 d G 9 S Z W 1 v d m V k Q 2 9 s d W 1 u c z E u e 0 N v b H V t b j Q s M 3 0 m c X V v d D s s J n F 1 b 3 Q 7 U 2 V j d G l v b j E v c H V i P 2 9 1 d H B 1 d D 1 j c 3 Y v Q X V 0 b 1 J l b W 9 2 Z W R D b 2 x 1 b W 5 z M S 5 7 Q 2 9 s d W 1 u N S w 0 f S Z x d W 9 0 O y w m c X V v d D t T Z W N 0 a W 9 u M S 9 w d W I / b 3 V 0 c H V 0 P W N z d i 9 B d X R v U m V t b 3 Z l Z E N v b H V t b n M x L n t D b 2 x 1 b W 4 2 L D V 9 J n F 1 b 3 Q 7 L C Z x d W 9 0 O 1 N l Y 3 R p b 2 4 x L 3 B 1 Y j 9 v d X R w d X Q 9 Y 3 N 2 L 0 F 1 d G 9 S Z W 1 v d m V k Q 2 9 s d W 1 u c z E u e 0 N v b H V t b j c s N n 0 m c X V v d D s s J n F 1 b 3 Q 7 U 2 V j d G l v b j E v c H V i P 2 9 1 d H B 1 d D 1 j c 3 Y v Q X V 0 b 1 J l b W 9 2 Z W R D b 2 x 1 b W 5 z M S 5 7 Q 2 9 s d W 1 u O C w 3 f S Z x d W 9 0 O y w m c X V v d D t T Z W N 0 a W 9 u M S 9 w d W I / b 3 V 0 c H V 0 P W N z d i 9 B d X R v U m V t b 3 Z l Z E N v b H V t b n M x L n t D b 2 x 1 b W 4 5 L D h 9 J n F 1 b 3 Q 7 L C Z x d W 9 0 O 1 N l Y 3 R p b 2 4 x L 3 B 1 Y j 9 v d X R w d X Q 9 Y 3 N 2 L 0 F 1 d G 9 S Z W 1 v d m V k Q 2 9 s d W 1 u c z E u e 0 N v b H V t b j E w L D l 9 J n F 1 b 3 Q 7 L C Z x d W 9 0 O 1 N l Y 3 R p b 2 4 x L 3 B 1 Y j 9 v d X R w d X Q 9 Y 3 N 2 L 0 F 1 d G 9 S Z W 1 v d m V k Q 2 9 s d W 1 u c z E u e 0 N v b H V t b j E x L D E w f S Z x d W 9 0 O y w m c X V v d D t T Z W N 0 a W 9 u M S 9 w d W I / b 3 V 0 c H V 0 P W N z d i 9 B d X R v U m V t b 3 Z l Z E N v b H V t b n M x L n t D b 2 x 1 b W 4 x M i w x M X 0 m c X V v d D s s J n F 1 b 3 Q 7 U 2 V j d G l v b j E v c H V i P 2 9 1 d H B 1 d D 1 j c 3 Y v Q X V 0 b 1 J l b W 9 2 Z W R D b 2 x 1 b W 5 z M S 5 7 Q 2 9 s d W 1 u M T M s M T J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Y i U z R m 9 1 d H B 1 d C U z R G N z d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W I l M 0 Z v d X R w d X Q l M 0 R j c 3 Y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Y 7 n n E i x L x B m a e j 4 C i n x i 4 A A A A A A g A A A A A A E G Y A A A A B A A A g A A A A G s 1 a m V / x K 4 V G w R m f Z f S S x + G n 7 C Q g b B j m o r q u O r X 9 3 X I A A A A A D o A A A A A C A A A g A A A A L c J 0 d n X P F 9 S E k l M + w 7 Q E D d n i b f + R j B V N d p e v 7 D O i 9 Y 1 Q A A A A z g + G S 0 h z h 2 U A d 1 K Y y X h l u 3 v P b 3 i k e c 4 G z E y 2 a r q H a 4 O B V Z 9 0 u D 3 n X 0 M N f k X a P W 5 N p i C y y u x 1 e 3 k P J / u B S o v V X b o 8 0 j l 5 V G 6 8 f i 4 w C d 6 J E L d A A A A A q h l a r F v r A R 9 Q K 0 Z T 0 / X N q 0 k D 8 V e G 4 Z s v 3 p J e 2 + B 4 V F e r u 3 b 7 X + b B P 1 I 5 T t 7 Y W 8 6 Y Y t I 5 B y J Y 6 w l 6 T 9 b W 2 u 0 l M A = = < / D a t a M a s h u p > 
</file>

<file path=customXml/itemProps1.xml><?xml version="1.0" encoding="utf-8"?>
<ds:datastoreItem xmlns:ds="http://schemas.openxmlformats.org/officeDocument/2006/customXml" ds:itemID="{EFEB3EC7-A512-4960-A0CD-56597A044AD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заявка</vt:lpstr>
      <vt:lpstr>pub_output=csv</vt:lpstr>
      <vt:lpstr>сервисный</vt:lpstr>
      <vt:lpstr>заявка!Область_печати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Роман Котлышев</cp:lastModifiedBy>
  <cp:lastPrinted>2025-01-13T13:12:38Z</cp:lastPrinted>
  <dcterms:created xsi:type="dcterms:W3CDTF">2021-05-12T06:02:33Z</dcterms:created>
  <dcterms:modified xsi:type="dcterms:W3CDTF">2025-02-04T18:30:26Z</dcterms:modified>
</cp:coreProperties>
</file>